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40成績関係\■（2020-）単位修得状況チェックシート\保存（2019- 新カリ） 作業中\"/>
    </mc:Choice>
  </mc:AlternateContent>
  <xr:revisionPtr revIDLastSave="0" documentId="13_ncr:1_{4F3EB94C-4253-492C-AE3C-5B775C2277F2}" xr6:coauthVersionLast="47" xr6:coauthVersionMax="47" xr10:uidLastSave="{00000000-0000-0000-0000-000000000000}"/>
  <bookViews>
    <workbookView xWindow="-120" yWindow="-120" windowWidth="29040" windowHeight="15840" xr2:uid="{5F90F8E2-0570-438E-ADDA-3A84E077C6C0}"/>
  </bookViews>
  <sheets>
    <sheet name="入力シート１（使い方、所属選択）" sheetId="1" r:id="rId1"/>
    <sheet name="入力シート２（チェック）" sheetId="2" r:id="rId2"/>
    <sheet name="【参考】専攻語科目実習・専攻語科目演習・専攻科目" sheetId="3" r:id="rId3"/>
  </sheets>
  <definedNames>
    <definedName name="_xlnm._FilterDatabase" localSheetId="2" hidden="1">【参考】専攻語科目実習・専攻語科目演習・専攻科目!$A$1:$K$27</definedName>
    <definedName name="_xlnm.Print_Area" localSheetId="0">'入力シート１（使い方、所属選択）'!$A$1:$H$34</definedName>
    <definedName name="_xlnm.Print_Area" localSheetId="1">'入力シート２（チェック）'!$A$1:$R$36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8" i="3" l="1"/>
  <c r="J25" i="2"/>
  <c r="F7" i="1"/>
  <c r="J26" i="2" s="1"/>
  <c r="J29" i="3"/>
  <c r="J28" i="3"/>
  <c r="J27" i="3"/>
  <c r="J26" i="3"/>
  <c r="J25" i="3"/>
  <c r="J24" i="3"/>
  <c r="J23" i="3"/>
  <c r="J22" i="3"/>
  <c r="J21" i="3"/>
  <c r="J20" i="3"/>
  <c r="J19" i="3"/>
  <c r="J17" i="3"/>
  <c r="J16" i="3"/>
  <c r="J15" i="3"/>
  <c r="J14" i="3"/>
  <c r="J13" i="3"/>
  <c r="J12" i="3"/>
  <c r="J11" i="3"/>
  <c r="J10" i="3"/>
  <c r="J9" i="3"/>
  <c r="J8" i="3"/>
  <c r="J7" i="3"/>
  <c r="J6" i="3"/>
  <c r="J5" i="3"/>
  <c r="J4" i="3"/>
  <c r="J3" i="3"/>
  <c r="J16" i="2"/>
  <c r="J2" i="3"/>
  <c r="L24" i="2"/>
  <c r="N24" i="2" s="1"/>
  <c r="M23" i="2"/>
  <c r="J23" i="2"/>
  <c r="N22" i="2"/>
  <c r="K20" i="2"/>
  <c r="L19" i="2" s="1"/>
  <c r="N15" i="2"/>
  <c r="N14" i="2"/>
  <c r="N12" i="2"/>
  <c r="N11" i="2"/>
  <c r="N10" i="2"/>
  <c r="N8" i="2"/>
  <c r="N7" i="2"/>
  <c r="R1" i="2"/>
  <c r="C1" i="2"/>
  <c r="E21" i="2" s="1"/>
  <c r="N21" i="2" s="1"/>
  <c r="J35" i="2" l="1"/>
  <c r="J9" i="2"/>
  <c r="N9" i="2" s="1"/>
  <c r="O23" i="2"/>
  <c r="R14" i="2"/>
  <c r="I18" i="2"/>
  <c r="E19" i="2"/>
  <c r="N19" i="2" s="1"/>
  <c r="E20" i="2"/>
  <c r="N20" i="2" s="1"/>
  <c r="Q14" i="2"/>
  <c r="E17" i="2"/>
  <c r="N17" i="2" s="1"/>
  <c r="E18" i="2"/>
  <c r="N18" i="2" s="1"/>
  <c r="J13" i="2" l="1"/>
  <c r="R7" i="2"/>
  <c r="F20" i="2"/>
  <c r="O20" i="2" s="1"/>
  <c r="P19" i="2" s="1"/>
  <c r="R17" i="2" l="1"/>
  <c r="Q7" i="2"/>
  <c r="N34" i="2" l="1"/>
  <c r="Q17" i="2" l="1"/>
</calcChain>
</file>

<file path=xl/sharedStrings.xml><?xml version="1.0" encoding="utf-8"?>
<sst xmlns="http://schemas.openxmlformats.org/spreadsheetml/2006/main" count="200" uniqueCount="184">
  <si>
    <t>１．使い方・事前入力</t>
    <rPh sb="2" eb="3">
      <t>ツカ</t>
    </rPh>
    <rPh sb="4" eb="5">
      <t>カタ</t>
    </rPh>
    <rPh sb="6" eb="8">
      <t>ジゼン</t>
    </rPh>
    <rPh sb="8" eb="10">
      <t>ニュウリョク</t>
    </rPh>
    <phoneticPr fontId="2"/>
  </si>
  <si>
    <t>（１）</t>
    <phoneticPr fontId="2"/>
  </si>
  <si>
    <t>（２）</t>
  </si>
  <si>
    <t>①</t>
    <phoneticPr fontId="2"/>
  </si>
  <si>
    <r>
      <t>　</t>
    </r>
    <r>
      <rPr>
        <b/>
        <u/>
        <sz val="14"/>
        <color rgb="FFFF0000"/>
        <rFont val="UD Digi Kyokasho NK-R"/>
        <family val="3"/>
        <charset val="128"/>
      </rPr>
      <t>最も多くの単位を修得した１言語</t>
    </r>
    <r>
      <rPr>
        <sz val="14"/>
        <color theme="1"/>
        <rFont val="UD Digi Kyokasho NK-R"/>
        <family val="3"/>
        <charset val="128"/>
      </rPr>
      <t>を選択してください。</t>
    </r>
    <rPh sb="1" eb="2">
      <t>モット</t>
    </rPh>
    <rPh sb="3" eb="4">
      <t>オオ</t>
    </rPh>
    <rPh sb="6" eb="8">
      <t>タンイ</t>
    </rPh>
    <rPh sb="9" eb="11">
      <t>シュウトク</t>
    </rPh>
    <rPh sb="14" eb="16">
      <t>ゲンゴ</t>
    </rPh>
    <rPh sb="17" eb="19">
      <t>センタク</t>
    </rPh>
    <phoneticPr fontId="2"/>
  </si>
  <si>
    <t>で卒業要件単位を揃える。</t>
    <rPh sb="1" eb="3">
      <t>ソツギョウ</t>
    </rPh>
    <rPh sb="3" eb="5">
      <t>ヨウケン</t>
    </rPh>
    <rPh sb="5" eb="7">
      <t>タンイ</t>
    </rPh>
    <rPh sb="8" eb="9">
      <t>ソロ</t>
    </rPh>
    <phoneticPr fontId="2"/>
  </si>
  <si>
    <t>②</t>
    <phoneticPr fontId="2"/>
  </si>
  <si>
    <t>①のうち、</t>
    <phoneticPr fontId="2"/>
  </si>
  <si>
    <t>単位が、高度国際性以外の単位数。</t>
    <rPh sb="0" eb="2">
      <t>タンイ</t>
    </rPh>
    <rPh sb="4" eb="6">
      <t>コウド</t>
    </rPh>
    <rPh sb="6" eb="9">
      <t>コクサイセイ</t>
    </rPh>
    <rPh sb="9" eb="11">
      <t>イガイ</t>
    </rPh>
    <rPh sb="12" eb="15">
      <t>タンイスウ</t>
    </rPh>
    <phoneticPr fontId="2"/>
  </si>
  <si>
    <t>③</t>
    <phoneticPr fontId="2"/>
  </si>
  <si>
    <r>
      <t>　</t>
    </r>
    <r>
      <rPr>
        <u/>
        <sz val="14"/>
        <color theme="1"/>
        <rFont val="Segoe UI Symbol"/>
        <family val="3"/>
      </rPr>
      <t>①</t>
    </r>
    <r>
      <rPr>
        <u/>
        <sz val="14"/>
        <color theme="1"/>
        <rFont val="UD Digi Kyokasho NK-R"/>
        <family val="3"/>
        <charset val="128"/>
      </rPr>
      <t>の単位数のうち、</t>
    </r>
    <r>
      <rPr>
        <sz val="14"/>
        <color theme="1"/>
        <rFont val="UD Digi Kyokasho NK-R"/>
        <family val="3"/>
        <charset val="128"/>
      </rPr>
      <t>成績区分「</t>
    </r>
    <r>
      <rPr>
        <b/>
        <u/>
        <sz val="14"/>
        <color theme="1"/>
        <rFont val="UD Digi Kyokasho NK-R"/>
        <family val="3"/>
        <charset val="128"/>
      </rPr>
      <t>兼修語学（中級・高度）・（上級・高度）</t>
    </r>
    <r>
      <rPr>
        <sz val="14"/>
        <color theme="1"/>
        <rFont val="UD Digi Kyokasho NK-R"/>
        <family val="3"/>
        <charset val="128"/>
      </rPr>
      <t>」の単位数を右欄に入力
　してください（</t>
    </r>
    <r>
      <rPr>
        <u/>
        <sz val="14"/>
        <color theme="1"/>
        <rFont val="UD Digi Kyokasho NK-R"/>
        <family val="1"/>
        <charset val="128"/>
      </rPr>
      <t>未修得の場合も「０」を入力してください。</t>
    </r>
    <r>
      <rPr>
        <sz val="14"/>
        <color theme="1"/>
        <rFont val="UD Digi Kyokasho NK-R"/>
        <family val="3"/>
        <charset val="128"/>
      </rPr>
      <t>）。</t>
    </r>
    <phoneticPr fontId="2"/>
  </si>
  <si>
    <t>単位が、高度国際性の単位数。</t>
    <rPh sb="0" eb="2">
      <t>タンイ</t>
    </rPh>
    <rPh sb="4" eb="9">
      <t>コウドコクサイセイ</t>
    </rPh>
    <rPh sb="10" eb="13">
      <t>タンイスウ</t>
    </rPh>
    <phoneticPr fontId="2"/>
  </si>
  <si>
    <t>④</t>
    <phoneticPr fontId="2"/>
  </si>
  <si>
    <r>
      <t>　</t>
    </r>
    <r>
      <rPr>
        <u/>
        <sz val="14"/>
        <color theme="1"/>
        <rFont val="Segoe UI Symbol"/>
        <family val="3"/>
      </rPr>
      <t>①</t>
    </r>
    <r>
      <rPr>
        <u/>
        <sz val="14"/>
        <color theme="1"/>
        <rFont val="UD Digi Kyokasho NK-R"/>
        <family val="3"/>
        <charset val="128"/>
      </rPr>
      <t>～</t>
    </r>
    <r>
      <rPr>
        <u/>
        <sz val="14"/>
        <color theme="1"/>
        <rFont val="Segoe UI Symbol"/>
        <family val="3"/>
      </rPr>
      <t>③</t>
    </r>
    <r>
      <rPr>
        <u/>
        <sz val="14"/>
        <color theme="1"/>
        <rFont val="UD Digi Kyokasho NK-R"/>
        <family val="3"/>
        <charset val="128"/>
      </rPr>
      <t>以外</t>
    </r>
    <r>
      <rPr>
        <sz val="14"/>
        <color theme="1"/>
        <rFont val="UD Digi Kyokasho NK-R"/>
        <family val="3"/>
        <charset val="128"/>
      </rPr>
      <t>で修得した単位数（＝ほかの言語で修得した単位すべて）があれば、成績区分を問わず
　右欄に入力　してください（</t>
    </r>
    <r>
      <rPr>
        <u/>
        <sz val="14"/>
        <color theme="1"/>
        <rFont val="UD Digi Kyokasho NK-R"/>
        <family val="1"/>
        <charset val="128"/>
      </rPr>
      <t>未修得の場合も「０」を入力してください。</t>
    </r>
    <r>
      <rPr>
        <sz val="14"/>
        <color theme="1"/>
        <rFont val="UD Digi Kyokasho NK-R"/>
        <family val="3"/>
        <charset val="128"/>
      </rPr>
      <t>）。</t>
    </r>
    <phoneticPr fontId="2"/>
  </si>
  <si>
    <t>単位、ほかに修得している。</t>
    <rPh sb="0" eb="2">
      <t>タンイ</t>
    </rPh>
    <rPh sb="6" eb="8">
      <t>シュウトク</t>
    </rPh>
    <phoneticPr fontId="2"/>
  </si>
  <si>
    <t>（４）</t>
    <phoneticPr fontId="2"/>
  </si>
  <si>
    <r>
      <t xml:space="preserve">「シート２」に進んでください。
（１）の科目区分名をもとに、「(B)区分毎修得単位数」の該当欄（薄黄色）に、区分ごとの修得済合計単位数を入力してください。
</t>
    </r>
    <r>
      <rPr>
        <u/>
        <sz val="14"/>
        <color rgb="FFFF0000"/>
        <rFont val="UD Digi Kyokasho NK-R"/>
        <family val="1"/>
        <charset val="128"/>
      </rPr>
      <t>未修得の場合も「0」を入力してください</t>
    </r>
    <r>
      <rPr>
        <u/>
        <sz val="14"/>
        <rFont val="UD Digi Kyokasho NK-R"/>
        <family val="1"/>
        <charset val="128"/>
      </rPr>
      <t>（</t>
    </r>
    <r>
      <rPr>
        <u/>
        <sz val="14"/>
        <rFont val="UD デジタル 教科書体 NK-R"/>
        <family val="1"/>
        <charset val="128"/>
      </rPr>
      <t>計算に影響する場合があります。</t>
    </r>
    <r>
      <rPr>
        <u/>
        <sz val="14"/>
        <rFont val="UD Digi Kyokasho NK-R"/>
        <family val="1"/>
        <charset val="128"/>
      </rPr>
      <t>）</t>
    </r>
    <r>
      <rPr>
        <u/>
        <sz val="14"/>
        <color rgb="FFFF0000"/>
        <rFont val="UD Digi Kyokasho NK-R"/>
        <family val="1"/>
        <charset val="128"/>
      </rPr>
      <t>。</t>
    </r>
    <rPh sb="7" eb="8">
      <t>スス</t>
    </rPh>
    <rPh sb="20" eb="22">
      <t>カモク</t>
    </rPh>
    <rPh sb="22" eb="24">
      <t>クブン</t>
    </rPh>
    <rPh sb="24" eb="25">
      <t>メイ</t>
    </rPh>
    <rPh sb="34" eb="37">
      <t>クブンゴト</t>
    </rPh>
    <rPh sb="37" eb="39">
      <t>シュウトク</t>
    </rPh>
    <rPh sb="39" eb="41">
      <t>タンイ</t>
    </rPh>
    <rPh sb="41" eb="42">
      <t>スウ</t>
    </rPh>
    <rPh sb="44" eb="46">
      <t>ガイトウ</t>
    </rPh>
    <rPh sb="46" eb="47">
      <t>ラン</t>
    </rPh>
    <rPh sb="48" eb="49">
      <t>ウス</t>
    </rPh>
    <rPh sb="49" eb="51">
      <t>キイロ</t>
    </rPh>
    <rPh sb="51" eb="52">
      <t>ミドリイロ</t>
    </rPh>
    <rPh sb="54" eb="56">
      <t>クブン</t>
    </rPh>
    <rPh sb="59" eb="62">
      <t>シュウトクズ</t>
    </rPh>
    <rPh sb="62" eb="64">
      <t>ゴウケイ</t>
    </rPh>
    <rPh sb="64" eb="67">
      <t>タンイスウ</t>
    </rPh>
    <rPh sb="68" eb="70">
      <t>ニュウリョク</t>
    </rPh>
    <rPh sb="78" eb="81">
      <t>ミシュウトク</t>
    </rPh>
    <rPh sb="82" eb="84">
      <t>バアイ</t>
    </rPh>
    <rPh sb="89" eb="91">
      <t>ニュウリョク</t>
    </rPh>
    <rPh sb="98" eb="100">
      <t>ケイサン</t>
    </rPh>
    <rPh sb="101" eb="103">
      <t>エイキョウ</t>
    </rPh>
    <rPh sb="105" eb="107">
      <t>バアイ</t>
    </rPh>
    <phoneticPr fontId="2"/>
  </si>
  <si>
    <t>（５）</t>
    <phoneticPr fontId="2"/>
  </si>
  <si>
    <t>(C)の各欄に系内各区分ごとの不足単位数、(D)に各系での不足単位数、(E)に各系でのチェック結果が表示されます。
現状把握にお役立てください。</t>
    <rPh sb="4" eb="6">
      <t>カクラン</t>
    </rPh>
    <rPh sb="7" eb="9">
      <t>ケイナイ</t>
    </rPh>
    <rPh sb="9" eb="12">
      <t>カククブン</t>
    </rPh>
    <rPh sb="15" eb="17">
      <t>フソク</t>
    </rPh>
    <rPh sb="17" eb="20">
      <t>タンイスウ</t>
    </rPh>
    <rPh sb="25" eb="26">
      <t>カク</t>
    </rPh>
    <rPh sb="26" eb="27">
      <t>ケイ</t>
    </rPh>
    <rPh sb="29" eb="31">
      <t>フソク</t>
    </rPh>
    <rPh sb="31" eb="34">
      <t>タンイスウ</t>
    </rPh>
    <rPh sb="39" eb="40">
      <t>カク</t>
    </rPh>
    <rPh sb="40" eb="41">
      <t>ケイ</t>
    </rPh>
    <rPh sb="47" eb="49">
      <t>ケッカ</t>
    </rPh>
    <rPh sb="50" eb="52">
      <t>ヒョウジ</t>
    </rPh>
    <rPh sb="58" eb="60">
      <t>ゲンジョウ</t>
    </rPh>
    <rPh sb="60" eb="62">
      <t>ハアク</t>
    </rPh>
    <rPh sb="64" eb="66">
      <t>ヤクダ</t>
    </rPh>
    <phoneticPr fontId="2"/>
  </si>
  <si>
    <t>２．チェックリスト</t>
    <phoneticPr fontId="2"/>
  </si>
  <si>
    <r>
      <t>以下は、単位計算をするにあたり見落としがちな事項です。
「シート２」でもある程度確認できますが、以下に明文化しますので、</t>
    </r>
    <r>
      <rPr>
        <b/>
        <u/>
        <sz val="14"/>
        <color theme="1"/>
        <rFont val="UD Digi Kyokasho NK-R"/>
        <family val="3"/>
        <charset val="128"/>
      </rPr>
      <t>入力前に「必ず」ご一読ください。</t>
    </r>
    <rPh sb="0" eb="2">
      <t>イカ</t>
    </rPh>
    <rPh sb="4" eb="6">
      <t>タンイ</t>
    </rPh>
    <rPh sb="6" eb="8">
      <t>ケイサン</t>
    </rPh>
    <rPh sb="15" eb="17">
      <t>ミオ</t>
    </rPh>
    <rPh sb="22" eb="24">
      <t>ジコウ</t>
    </rPh>
    <rPh sb="38" eb="40">
      <t>テイド</t>
    </rPh>
    <rPh sb="40" eb="42">
      <t>カクニン</t>
    </rPh>
    <rPh sb="48" eb="50">
      <t>イカ</t>
    </rPh>
    <rPh sb="51" eb="54">
      <t>メイブンカ</t>
    </rPh>
    <phoneticPr fontId="2"/>
  </si>
  <si>
    <t>☑</t>
    <phoneticPr fontId="2"/>
  </si>
  <si>
    <t>各区分や系での必要単位数を満たしているか？</t>
    <phoneticPr fontId="2"/>
  </si>
  <si>
    <t>例）教養教育系科目は14単位だが、うち、高度教養教育科目で2単位修得が必要。
　　つまり、合計で14単位修得していても高度教養教育科目が0単位ならば、
　　卒業要件を充足したことにはならない。</t>
    <rPh sb="0" eb="1">
      <t>レイ</t>
    </rPh>
    <rPh sb="2" eb="4">
      <t>キョウヨウ</t>
    </rPh>
    <rPh sb="4" eb="6">
      <t>キョウイク</t>
    </rPh>
    <rPh sb="6" eb="7">
      <t>ケイ</t>
    </rPh>
    <rPh sb="7" eb="9">
      <t>カモク</t>
    </rPh>
    <rPh sb="12" eb="14">
      <t>タンイ</t>
    </rPh>
    <rPh sb="20" eb="28">
      <t>コウドキョウヨウキョウイクカモク</t>
    </rPh>
    <rPh sb="30" eb="32">
      <t>タンイ</t>
    </rPh>
    <rPh sb="32" eb="34">
      <t>シュウトク</t>
    </rPh>
    <rPh sb="35" eb="37">
      <t>ヒツヨウ</t>
    </rPh>
    <rPh sb="45" eb="47">
      <t>ゴウケイ</t>
    </rPh>
    <rPh sb="50" eb="52">
      <t>タンイ</t>
    </rPh>
    <rPh sb="52" eb="54">
      <t>シュウトク</t>
    </rPh>
    <rPh sb="59" eb="61">
      <t>コウド</t>
    </rPh>
    <rPh sb="61" eb="67">
      <t>キョウヨウキョウイクカモク</t>
    </rPh>
    <rPh sb="69" eb="71">
      <t>タンイ</t>
    </rPh>
    <rPh sb="78" eb="80">
      <t>ソツギョウ</t>
    </rPh>
    <rPh sb="80" eb="82">
      <t>ヨウケン</t>
    </rPh>
    <rPh sb="83" eb="85">
      <t>ジュウソク</t>
    </rPh>
    <phoneticPr fontId="2"/>
  </si>
  <si>
    <t>各科目区分で定められた単位数のほか、専門教育系科目では20単位（ロシア語専攻・日本語専攻ロシア語は16単位）、所定の科目区分から修得が必要。</t>
    <rPh sb="0" eb="3">
      <t>カクカモク</t>
    </rPh>
    <rPh sb="3" eb="5">
      <t>クブン</t>
    </rPh>
    <rPh sb="6" eb="7">
      <t>サダ</t>
    </rPh>
    <rPh sb="11" eb="14">
      <t>タンイスウ</t>
    </rPh>
    <rPh sb="18" eb="20">
      <t>センモン</t>
    </rPh>
    <rPh sb="20" eb="22">
      <t>キョウイク</t>
    </rPh>
    <rPh sb="22" eb="23">
      <t>ケイ</t>
    </rPh>
    <rPh sb="23" eb="25">
      <t>カモク</t>
    </rPh>
    <rPh sb="29" eb="31">
      <t>タンイ</t>
    </rPh>
    <rPh sb="35" eb="38">
      <t>ゴセンコウ</t>
    </rPh>
    <rPh sb="39" eb="42">
      <t>ニホンゴ</t>
    </rPh>
    <rPh sb="42" eb="44">
      <t>センコウ</t>
    </rPh>
    <rPh sb="47" eb="48">
      <t>ゴ</t>
    </rPh>
    <rPh sb="51" eb="53">
      <t>タンイ</t>
    </rPh>
    <rPh sb="55" eb="57">
      <t>ショテイ</t>
    </rPh>
    <rPh sb="58" eb="60">
      <t>カモク</t>
    </rPh>
    <rPh sb="60" eb="62">
      <t>クブン</t>
    </rPh>
    <rPh sb="64" eb="66">
      <t>シュウトク</t>
    </rPh>
    <rPh sb="67" eb="69">
      <t>ヒツヨウ</t>
    </rPh>
    <phoneticPr fontId="2"/>
  </si>
  <si>
    <r>
      <t xml:space="preserve">この区分に充てられる科目には指定がある。
</t>
    </r>
    <r>
      <rPr>
        <b/>
        <sz val="14"/>
        <color rgb="FFFF0000"/>
        <rFont val="UD Digi Kyokasho NK-R"/>
        <family val="3"/>
        <charset val="128"/>
      </rPr>
      <t>※「専攻語科目1年実習」は、充てられません！</t>
    </r>
    <r>
      <rPr>
        <sz val="14"/>
        <color theme="1"/>
        <rFont val="UD Digi Kyokasho NK-R"/>
        <family val="3"/>
        <charset val="128"/>
      </rPr>
      <t xml:space="preserve">
※便宜上、このファイルでは「</t>
    </r>
    <r>
      <rPr>
        <b/>
        <sz val="14"/>
        <color theme="1"/>
        <rFont val="UD Digi Kyokasho NK-R"/>
        <family val="3"/>
        <charset val="128"/>
      </rPr>
      <t>選択科目</t>
    </r>
    <r>
      <rPr>
        <sz val="14"/>
        <color theme="1"/>
        <rFont val="UD Digi Kyokasho NK-R"/>
        <family val="3"/>
        <charset val="128"/>
      </rPr>
      <t>」といいます。</t>
    </r>
    <rPh sb="2" eb="4">
      <t>クブン</t>
    </rPh>
    <rPh sb="5" eb="6">
      <t>ア</t>
    </rPh>
    <rPh sb="10" eb="12">
      <t>カモク</t>
    </rPh>
    <rPh sb="14" eb="16">
      <t>シテイ</t>
    </rPh>
    <rPh sb="23" eb="28">
      <t>センコウゴカモク</t>
    </rPh>
    <rPh sb="29" eb="32">
      <t>ネンジッシュウ</t>
    </rPh>
    <rPh sb="35" eb="36">
      <t>ア</t>
    </rPh>
    <rPh sb="45" eb="47">
      <t>ベンギ</t>
    </rPh>
    <rPh sb="47" eb="48">
      <t>ジョウ</t>
    </rPh>
    <rPh sb="58" eb="62">
      <t>センタクカモク</t>
    </rPh>
    <phoneticPr fontId="2"/>
  </si>
  <si>
    <t>専攻語科目演習及び専攻科目では合計48単位必要だが、それぞれに最低修得単位数が定められており、これを満たしたうえで48単位の修得が必要。</t>
    <rPh sb="0" eb="2">
      <t>センコウ</t>
    </rPh>
    <rPh sb="2" eb="3">
      <t>ゴ</t>
    </rPh>
    <rPh sb="3" eb="5">
      <t>カモク</t>
    </rPh>
    <rPh sb="5" eb="7">
      <t>エンシュウ</t>
    </rPh>
    <rPh sb="7" eb="8">
      <t>オヨ</t>
    </rPh>
    <rPh sb="9" eb="11">
      <t>センコウ</t>
    </rPh>
    <rPh sb="11" eb="13">
      <t>カモク</t>
    </rPh>
    <rPh sb="15" eb="17">
      <t>ゴウケイ</t>
    </rPh>
    <rPh sb="19" eb="21">
      <t>タンイ</t>
    </rPh>
    <rPh sb="21" eb="23">
      <t>ヒツヨウ</t>
    </rPh>
    <rPh sb="31" eb="33">
      <t>サイテイ</t>
    </rPh>
    <rPh sb="33" eb="35">
      <t>シュウトク</t>
    </rPh>
    <rPh sb="35" eb="37">
      <t>タンイ</t>
    </rPh>
    <rPh sb="37" eb="38">
      <t>スウ</t>
    </rPh>
    <rPh sb="39" eb="40">
      <t>サダ</t>
    </rPh>
    <rPh sb="50" eb="51">
      <t>ミ</t>
    </rPh>
    <rPh sb="59" eb="61">
      <t>タンイ</t>
    </rPh>
    <rPh sb="62" eb="64">
      <t>シュウトク</t>
    </rPh>
    <rPh sb="65" eb="67">
      <t>ヒツヨウ</t>
    </rPh>
    <phoneticPr fontId="2"/>
  </si>
  <si>
    <r>
      <t>例）中国語専攻の場合、</t>
    </r>
    <r>
      <rPr>
        <b/>
        <u/>
        <sz val="14"/>
        <color theme="1"/>
        <rFont val="UD Digi Kyokasho NK-R"/>
        <family val="3"/>
        <charset val="128"/>
      </rPr>
      <t>以下を充足の上で48単位の修得</t>
    </r>
    <r>
      <rPr>
        <sz val="14"/>
        <color theme="1"/>
        <rFont val="UD Digi Kyokasho NK-R"/>
        <family val="3"/>
        <charset val="128"/>
      </rPr>
      <t>が必要。
　・専攻語科目演習　16単位
　・専攻科目　講義　8単位
　・専攻科目　演習　12単位</t>
    </r>
    <rPh sb="0" eb="1">
      <t>レイ</t>
    </rPh>
    <rPh sb="2" eb="4">
      <t>チュウゴク</t>
    </rPh>
    <rPh sb="4" eb="5">
      <t>ゴ</t>
    </rPh>
    <rPh sb="5" eb="7">
      <t>センコウ</t>
    </rPh>
    <rPh sb="8" eb="10">
      <t>バアイ</t>
    </rPh>
    <rPh sb="11" eb="13">
      <t>イカ</t>
    </rPh>
    <rPh sb="14" eb="16">
      <t>ジュウソク</t>
    </rPh>
    <rPh sb="17" eb="18">
      <t>ウエ</t>
    </rPh>
    <rPh sb="21" eb="23">
      <t>タンイ</t>
    </rPh>
    <rPh sb="24" eb="26">
      <t>シュウトク</t>
    </rPh>
    <rPh sb="27" eb="29">
      <t>ヒツヨウ</t>
    </rPh>
    <rPh sb="33" eb="38">
      <t>センコウゴカモク</t>
    </rPh>
    <rPh sb="38" eb="40">
      <t>エンシュウ</t>
    </rPh>
    <rPh sb="43" eb="45">
      <t>タンイ</t>
    </rPh>
    <rPh sb="48" eb="50">
      <t>センコウ</t>
    </rPh>
    <rPh sb="50" eb="52">
      <t>カモク</t>
    </rPh>
    <rPh sb="53" eb="55">
      <t>コウギ</t>
    </rPh>
    <rPh sb="57" eb="59">
      <t>タンイ</t>
    </rPh>
    <rPh sb="62" eb="64">
      <t>センコウ</t>
    </rPh>
    <rPh sb="64" eb="66">
      <t>カモク</t>
    </rPh>
    <rPh sb="67" eb="69">
      <t>エンシュウ</t>
    </rPh>
    <rPh sb="72" eb="74">
      <t>タンイ</t>
    </rPh>
    <phoneticPr fontId="2"/>
  </si>
  <si>
    <t>秋～冬学期開講の第１外国語（総合英語）、兼修語学（英語）は、英語検定試験の有効スコアの提出が「単位修得要件」。</t>
    <rPh sb="0" eb="1">
      <t>アキ</t>
    </rPh>
    <rPh sb="2" eb="3">
      <t>フユ</t>
    </rPh>
    <rPh sb="3" eb="5">
      <t>ガッキ</t>
    </rPh>
    <rPh sb="5" eb="7">
      <t>カイコウ</t>
    </rPh>
    <rPh sb="20" eb="22">
      <t>ケンシュウ</t>
    </rPh>
    <rPh sb="22" eb="24">
      <t>ゴガク</t>
    </rPh>
    <rPh sb="25" eb="27">
      <t>エイゴ</t>
    </rPh>
    <rPh sb="30" eb="32">
      <t>エイゴ</t>
    </rPh>
    <rPh sb="32" eb="34">
      <t>ケンテイ</t>
    </rPh>
    <rPh sb="34" eb="36">
      <t>シケン</t>
    </rPh>
    <rPh sb="37" eb="39">
      <t>ユウコウ</t>
    </rPh>
    <rPh sb="43" eb="45">
      <t>テイシュツ</t>
    </rPh>
    <rPh sb="47" eb="51">
      <t>タンイシュウトク</t>
    </rPh>
    <rPh sb="51" eb="53">
      <t>ヨウケン</t>
    </rPh>
    <phoneticPr fontId="2"/>
  </si>
  <si>
    <t>所定の期限（毎年度1月末）までに提出がなければ、成績は「F(不可)」となる。</t>
    <rPh sb="0" eb="2">
      <t>ショテイ</t>
    </rPh>
    <rPh sb="3" eb="5">
      <t>キゲン</t>
    </rPh>
    <rPh sb="6" eb="9">
      <t>マイネンド</t>
    </rPh>
    <rPh sb="10" eb="12">
      <t>ガツマツ</t>
    </rPh>
    <rPh sb="16" eb="18">
      <t>テイシュツ</t>
    </rPh>
    <rPh sb="24" eb="26">
      <t>セイセキ</t>
    </rPh>
    <rPh sb="30" eb="32">
      <t>フカ</t>
    </rPh>
    <phoneticPr fontId="2"/>
  </si>
  <si>
    <r>
      <t>兼修語学は、</t>
    </r>
    <r>
      <rPr>
        <b/>
        <u/>
        <sz val="14"/>
        <color theme="1"/>
        <rFont val="UD Digi Kyokasho NK-R"/>
        <family val="3"/>
        <charset val="128"/>
      </rPr>
      <t>同一言語で4単位（うち1単位は高度国際性涵養教育科目）</t>
    </r>
    <r>
      <rPr>
        <sz val="14"/>
        <color theme="1"/>
        <rFont val="UD Digi Kyokasho NK-R"/>
        <family val="3"/>
        <charset val="128"/>
      </rPr>
      <t>、修得が必要。</t>
    </r>
    <rPh sb="0" eb="2">
      <t>ケンシュウ</t>
    </rPh>
    <rPh sb="2" eb="4">
      <t>ゴガク</t>
    </rPh>
    <rPh sb="6" eb="8">
      <t>ドウイツ</t>
    </rPh>
    <rPh sb="8" eb="10">
      <t>ゲンゴ</t>
    </rPh>
    <rPh sb="12" eb="14">
      <t>タンイ</t>
    </rPh>
    <rPh sb="18" eb="20">
      <t>タンイ</t>
    </rPh>
    <rPh sb="21" eb="23">
      <t>コウド</t>
    </rPh>
    <rPh sb="23" eb="26">
      <t>コクサイセイ</t>
    </rPh>
    <rPh sb="26" eb="28">
      <t>カンヨウ</t>
    </rPh>
    <rPh sb="28" eb="30">
      <t>キョウイク</t>
    </rPh>
    <rPh sb="30" eb="32">
      <t>カモク</t>
    </rPh>
    <rPh sb="34" eb="36">
      <t>シュウトク</t>
    </rPh>
    <rPh sb="37" eb="39">
      <t>ヒツヨウ</t>
    </rPh>
    <phoneticPr fontId="2"/>
  </si>
  <si>
    <t>例1）中国語2単位＋朝鮮語2単位＝計4単位では、兼修語学の要件を満たさない。
例2）中国語で履修の場合、中国語中級b（高度国際性涵養教育科目）まで修得しなければ兼修語学の要件を
　　  満たさない。</t>
    <rPh sb="0" eb="1">
      <t>レイ</t>
    </rPh>
    <rPh sb="3" eb="6">
      <t>チュウゴクゴ</t>
    </rPh>
    <rPh sb="7" eb="9">
      <t>タンイ</t>
    </rPh>
    <rPh sb="10" eb="13">
      <t>チョウセンゴ</t>
    </rPh>
    <rPh sb="14" eb="16">
      <t>タンイ</t>
    </rPh>
    <rPh sb="17" eb="18">
      <t>ケイ</t>
    </rPh>
    <rPh sb="19" eb="21">
      <t>タンイ</t>
    </rPh>
    <rPh sb="24" eb="26">
      <t>ケンシュウ</t>
    </rPh>
    <rPh sb="26" eb="28">
      <t>ゴガク</t>
    </rPh>
    <rPh sb="29" eb="31">
      <t>ヨウケン</t>
    </rPh>
    <rPh sb="32" eb="33">
      <t>ミ</t>
    </rPh>
    <rPh sb="39" eb="40">
      <t>レイ</t>
    </rPh>
    <rPh sb="42" eb="45">
      <t>チュウゴクゴ</t>
    </rPh>
    <rPh sb="46" eb="48">
      <t>リシュウ</t>
    </rPh>
    <rPh sb="49" eb="51">
      <t>バアイ</t>
    </rPh>
    <rPh sb="52" eb="55">
      <t>チュウゴクゴ</t>
    </rPh>
    <rPh sb="55" eb="57">
      <t>チュウキュウ</t>
    </rPh>
    <rPh sb="59" eb="70">
      <t>コウドコクサイセイカンヨウキョウイクカモク</t>
    </rPh>
    <rPh sb="73" eb="75">
      <t>シュウトク</t>
    </rPh>
    <phoneticPr fontId="2"/>
  </si>
  <si>
    <r>
      <t>このチェックシートは、</t>
    </r>
    <r>
      <rPr>
        <u/>
        <sz val="14"/>
        <color theme="1"/>
        <rFont val="UD Digi Kyokasho NK-R"/>
        <family val="3"/>
        <charset val="128"/>
      </rPr>
      <t xml:space="preserve">成績証明書上に表示されている修得単位数をあくまでも機械的に集計するものにすぎません。
</t>
    </r>
    <r>
      <rPr>
        <sz val="14"/>
        <color theme="1"/>
        <rFont val="UD Digi Kyokasho NK-R"/>
        <family val="3"/>
        <charset val="128"/>
      </rPr>
      <t>外国語学部</t>
    </r>
    <r>
      <rPr>
        <b/>
        <u/>
        <sz val="14"/>
        <color theme="1"/>
        <rFont val="UD Digi Kyokasho NK-R"/>
        <family val="3"/>
        <charset val="128"/>
      </rPr>
      <t>学生便覧「授業科目表」には、専攻毎に「</t>
    </r>
    <r>
      <rPr>
        <b/>
        <u/>
        <sz val="14"/>
        <color rgb="FFFF0000"/>
        <rFont val="UD Digi Kyokasho NK-R"/>
        <family val="3"/>
        <charset val="128"/>
      </rPr>
      <t>【履修上の注意】</t>
    </r>
    <r>
      <rPr>
        <b/>
        <u/>
        <sz val="14"/>
        <color theme="1"/>
        <rFont val="UD Digi Kyokasho NK-R"/>
        <family val="3"/>
        <charset val="128"/>
      </rPr>
      <t>」がまとめられています</t>
    </r>
    <r>
      <rPr>
        <sz val="14"/>
        <color theme="1"/>
        <rFont val="UD Digi Kyokasho NK-R"/>
        <family val="3"/>
        <charset val="128"/>
      </rPr>
      <t>ので、必ず併せて確認してください。</t>
    </r>
    <rPh sb="11" eb="13">
      <t>セイセキ</t>
    </rPh>
    <rPh sb="13" eb="16">
      <t>ショウメイショ</t>
    </rPh>
    <rPh sb="16" eb="17">
      <t>ジョウ</t>
    </rPh>
    <rPh sb="18" eb="20">
      <t>ヒョウジ</t>
    </rPh>
    <rPh sb="25" eb="27">
      <t>シュウトク</t>
    </rPh>
    <rPh sb="27" eb="29">
      <t>タンイ</t>
    </rPh>
    <rPh sb="29" eb="30">
      <t>スウ</t>
    </rPh>
    <rPh sb="36" eb="39">
      <t>キカイテキ</t>
    </rPh>
    <rPh sb="40" eb="42">
      <t>シュウケイ</t>
    </rPh>
    <rPh sb="54" eb="57">
      <t>ガイコクゴ</t>
    </rPh>
    <rPh sb="57" eb="59">
      <t>ガクブ</t>
    </rPh>
    <rPh sb="59" eb="61">
      <t>ガクセイ</t>
    </rPh>
    <rPh sb="61" eb="63">
      <t>ビンラン</t>
    </rPh>
    <rPh sb="64" eb="66">
      <t>ジュギョウ</t>
    </rPh>
    <rPh sb="66" eb="68">
      <t>カモク</t>
    </rPh>
    <rPh sb="68" eb="69">
      <t>ヒョウ</t>
    </rPh>
    <rPh sb="73" eb="75">
      <t>センコウ</t>
    </rPh>
    <rPh sb="79" eb="81">
      <t>リシュウ</t>
    </rPh>
    <rPh sb="81" eb="82">
      <t>ジョウ</t>
    </rPh>
    <rPh sb="83" eb="85">
      <t>チュウイ</t>
    </rPh>
    <rPh sb="100" eb="101">
      <t>カナラ</t>
    </rPh>
    <rPh sb="102" eb="103">
      <t>アワ</t>
    </rPh>
    <rPh sb="105" eb="107">
      <t>カクニン</t>
    </rPh>
    <phoneticPr fontId="2"/>
  </si>
  <si>
    <t>３．注意事項</t>
    <rPh sb="2" eb="4">
      <t>チュウイ</t>
    </rPh>
    <rPh sb="4" eb="6">
      <t>ジコウ</t>
    </rPh>
    <phoneticPr fontId="2"/>
  </si>
  <si>
    <r>
      <t>・単位修得状況と履修登録状況の確認及び卒業要件に対する理解は、</t>
    </r>
    <r>
      <rPr>
        <b/>
        <u/>
        <sz val="14"/>
        <color rgb="FFFF0000"/>
        <rFont val="UD Digi Kyokasho NK-R"/>
        <family val="3"/>
        <charset val="128"/>
      </rPr>
      <t>学生自らが自覚と責任</t>
    </r>
    <r>
      <rPr>
        <b/>
        <u/>
        <sz val="14"/>
        <rFont val="UD Digi Kyokasho NK-R"/>
        <family val="3"/>
        <charset val="128"/>
      </rPr>
      <t>をもって行うのが原則です。</t>
    </r>
    <rPh sb="12" eb="14">
      <t>ジョウキョウ</t>
    </rPh>
    <rPh sb="17" eb="18">
      <t>オヨ</t>
    </rPh>
    <rPh sb="19" eb="21">
      <t>ソツギョウ</t>
    </rPh>
    <rPh sb="21" eb="23">
      <t>ヨウケン</t>
    </rPh>
    <rPh sb="24" eb="25">
      <t>タイ</t>
    </rPh>
    <rPh sb="27" eb="29">
      <t>リカイ</t>
    </rPh>
    <phoneticPr fontId="2"/>
  </si>
  <si>
    <r>
      <t>・本シートはあくまでも</t>
    </r>
    <r>
      <rPr>
        <b/>
        <u/>
        <sz val="14"/>
        <color rgb="FFFF0000"/>
        <rFont val="UD Digi Kyokasho NK-R"/>
        <family val="3"/>
        <charset val="128"/>
      </rPr>
      <t>単位修得状況のみを確認する「参考資料」</t>
    </r>
    <r>
      <rPr>
        <sz val="14"/>
        <color theme="1"/>
        <rFont val="UD Digi Kyokasho NK-R"/>
        <family val="3"/>
        <charset val="128"/>
      </rPr>
      <t>です。また、</t>
    </r>
    <r>
      <rPr>
        <b/>
        <u/>
        <sz val="14"/>
        <color rgb="FFFF0000"/>
        <rFont val="UD Digi Kyokasho NK-R"/>
        <family val="3"/>
        <charset val="128"/>
      </rPr>
      <t>2019年度以降入学者を対象としています。</t>
    </r>
    <r>
      <rPr>
        <sz val="14"/>
        <color theme="1"/>
        <rFont val="UD Digi Kyokasho NK-R"/>
        <family val="3"/>
        <charset val="128"/>
      </rPr>
      <t>パソコンでの利用を推奨します。</t>
    </r>
    <rPh sb="1" eb="2">
      <t>ホン</t>
    </rPh>
    <rPh sb="11" eb="13">
      <t>タンイ</t>
    </rPh>
    <rPh sb="13" eb="15">
      <t>シュウトク</t>
    </rPh>
    <rPh sb="15" eb="17">
      <t>ジョウキョウ</t>
    </rPh>
    <rPh sb="20" eb="22">
      <t>カクニン</t>
    </rPh>
    <rPh sb="25" eb="27">
      <t>サンコウ</t>
    </rPh>
    <rPh sb="27" eb="29">
      <t>シリョウ</t>
    </rPh>
    <rPh sb="40" eb="42">
      <t>ネンド</t>
    </rPh>
    <rPh sb="42" eb="44">
      <t>イコウ</t>
    </rPh>
    <rPh sb="44" eb="47">
      <t>ニュウガクシャ</t>
    </rPh>
    <rPh sb="48" eb="50">
      <t>タイショウ</t>
    </rPh>
    <rPh sb="63" eb="65">
      <t>リヨウ</t>
    </rPh>
    <rPh sb="66" eb="68">
      <t>スイショウ</t>
    </rPh>
    <phoneticPr fontId="2"/>
  </si>
  <si>
    <r>
      <t>・外国語学部生は</t>
    </r>
    <r>
      <rPr>
        <b/>
        <u/>
        <sz val="14"/>
        <color rgb="FFFF0000"/>
        <rFont val="UD Digi Kyokasho NK-R"/>
        <family val="1"/>
        <charset val="128"/>
      </rPr>
      <t>3年次以上を24か月以上在学していなければ卒業できません。</t>
    </r>
    <rPh sb="10" eb="11">
      <t>ツギ</t>
    </rPh>
    <phoneticPr fontId="2"/>
  </si>
  <si>
    <t>・3年次編入学生、全学共通教育科目の第１外国語にかかる特例措置（英語以外の言語での履修。）を適用されている学生は、このシートを利用しないでください。</t>
    <rPh sb="2" eb="4">
      <t>ネンジ</t>
    </rPh>
    <rPh sb="4" eb="6">
      <t>ヘンニュウ</t>
    </rPh>
    <rPh sb="6" eb="8">
      <t>ガクセイ</t>
    </rPh>
    <rPh sb="9" eb="11">
      <t>ゼンガク</t>
    </rPh>
    <rPh sb="11" eb="13">
      <t>キョウツウ</t>
    </rPh>
    <rPh sb="13" eb="15">
      <t>キョウイク</t>
    </rPh>
    <rPh sb="15" eb="17">
      <t>カモク</t>
    </rPh>
    <rPh sb="18" eb="19">
      <t>ダイ</t>
    </rPh>
    <rPh sb="20" eb="22">
      <t>ガイコク</t>
    </rPh>
    <rPh sb="22" eb="23">
      <t>ゴ</t>
    </rPh>
    <rPh sb="27" eb="29">
      <t>トクレイ</t>
    </rPh>
    <rPh sb="29" eb="31">
      <t>ソチ</t>
    </rPh>
    <rPh sb="32" eb="36">
      <t>エイゴイガイ</t>
    </rPh>
    <rPh sb="37" eb="39">
      <t>ゲンゴ</t>
    </rPh>
    <rPh sb="41" eb="43">
      <t>リシュウ</t>
    </rPh>
    <rPh sb="46" eb="48">
      <t>テキヨウ</t>
    </rPh>
    <rPh sb="53" eb="55">
      <t>ガクセイ</t>
    </rPh>
    <rPh sb="63" eb="65">
      <t>リヨウ</t>
    </rPh>
    <phoneticPr fontId="2"/>
  </si>
  <si>
    <t>・所要欄への入力ミス及び外国語学部教務係以外の者によるシートの改変には、外国語学部教務係は一切責任を負いません。</t>
    <rPh sb="1" eb="4">
      <t>ショヨウラン</t>
    </rPh>
    <rPh sb="6" eb="8">
      <t>ニュウリョク</t>
    </rPh>
    <rPh sb="10" eb="11">
      <t>オヨ</t>
    </rPh>
    <rPh sb="12" eb="17">
      <t>ガイコクゴガクブ</t>
    </rPh>
    <rPh sb="17" eb="19">
      <t>キョウム</t>
    </rPh>
    <rPh sb="19" eb="20">
      <t>カカリ</t>
    </rPh>
    <rPh sb="20" eb="22">
      <t>イガイ</t>
    </rPh>
    <rPh sb="23" eb="24">
      <t>モノ</t>
    </rPh>
    <rPh sb="31" eb="33">
      <t>カイヘン</t>
    </rPh>
    <rPh sb="36" eb="39">
      <t>ガイコクゴ</t>
    </rPh>
    <rPh sb="39" eb="41">
      <t>ガクブ</t>
    </rPh>
    <rPh sb="41" eb="43">
      <t>キョウム</t>
    </rPh>
    <rPh sb="43" eb="44">
      <t>カカリ</t>
    </rPh>
    <rPh sb="45" eb="47">
      <t>イッサイ</t>
    </rPh>
    <rPh sb="47" eb="49">
      <t>セキニン</t>
    </rPh>
    <rPh sb="50" eb="51">
      <t>オ</t>
    </rPh>
    <phoneticPr fontId="2"/>
  </si>
  <si>
    <r>
      <t>・本シートの確認結果につき、原則として外国語学部教務係での</t>
    </r>
    <r>
      <rPr>
        <b/>
        <u/>
        <sz val="14"/>
        <color rgb="FFFF0000"/>
        <rFont val="UD Digi Kyokasho NK-R"/>
        <family val="3"/>
        <charset val="128"/>
      </rPr>
      <t>ダブルチェックは行いません。</t>
    </r>
    <rPh sb="1" eb="2">
      <t>ホン</t>
    </rPh>
    <rPh sb="6" eb="10">
      <t>カクニンケッカ</t>
    </rPh>
    <rPh sb="14" eb="16">
      <t>ゲンソク</t>
    </rPh>
    <rPh sb="19" eb="24">
      <t>ガイコクゴガクブ</t>
    </rPh>
    <rPh sb="24" eb="26">
      <t>キョウム</t>
    </rPh>
    <rPh sb="26" eb="27">
      <t>カカリ</t>
    </rPh>
    <rPh sb="37" eb="38">
      <t>オコナ</t>
    </rPh>
    <phoneticPr fontId="2"/>
  </si>
  <si>
    <t>　しかし、万一、「シート２」に表示されていない科目区分が成績証明書にある場合や、その他不具合がある場合は、自身での判断を行わず、</t>
    <rPh sb="5" eb="7">
      <t>マンイチ</t>
    </rPh>
    <rPh sb="15" eb="17">
      <t>ヒョウジ</t>
    </rPh>
    <rPh sb="23" eb="25">
      <t>カモク</t>
    </rPh>
    <rPh sb="25" eb="27">
      <t>クブン</t>
    </rPh>
    <rPh sb="28" eb="30">
      <t>セイセキ</t>
    </rPh>
    <rPh sb="30" eb="33">
      <t>ショウメイショ</t>
    </rPh>
    <rPh sb="36" eb="38">
      <t>バアイ</t>
    </rPh>
    <rPh sb="42" eb="43">
      <t>タ</t>
    </rPh>
    <rPh sb="43" eb="46">
      <t>フグアイ</t>
    </rPh>
    <rPh sb="49" eb="51">
      <t>バアイ</t>
    </rPh>
    <rPh sb="53" eb="55">
      <t>ジシン</t>
    </rPh>
    <rPh sb="57" eb="59">
      <t>ハンダン</t>
    </rPh>
    <rPh sb="60" eb="61">
      <t>オコナ</t>
    </rPh>
    <phoneticPr fontId="2"/>
  </si>
  <si>
    <t>　疑義内容を明示の上、必ず外国語学部教務係に問い合わせてください。</t>
    <rPh sb="1" eb="3">
      <t>ギギ</t>
    </rPh>
    <rPh sb="3" eb="5">
      <t>ナイヨウ</t>
    </rPh>
    <rPh sb="6" eb="8">
      <t>メイジ</t>
    </rPh>
    <rPh sb="9" eb="10">
      <t>ウエ</t>
    </rPh>
    <rPh sb="11" eb="12">
      <t>カナラ</t>
    </rPh>
    <rPh sb="22" eb="23">
      <t>ト</t>
    </rPh>
    <rPh sb="24" eb="25">
      <t>ア</t>
    </rPh>
    <phoneticPr fontId="2"/>
  </si>
  <si>
    <t>・シートの改善に関する具体的なご提案があれば、検討させていただきます。外国語学部教務係にお寄せください。</t>
    <rPh sb="5" eb="7">
      <t>カイゼン</t>
    </rPh>
    <rPh sb="8" eb="9">
      <t>カン</t>
    </rPh>
    <rPh sb="11" eb="14">
      <t>グタイテキ</t>
    </rPh>
    <rPh sb="16" eb="18">
      <t>テイアン</t>
    </rPh>
    <rPh sb="23" eb="25">
      <t>ケントウ</t>
    </rPh>
    <rPh sb="35" eb="38">
      <t>ガイコクゴ</t>
    </rPh>
    <rPh sb="38" eb="40">
      <t>ガクブ</t>
    </rPh>
    <rPh sb="40" eb="42">
      <t>キョウム</t>
    </rPh>
    <rPh sb="42" eb="43">
      <t>カカリ</t>
    </rPh>
    <rPh sb="45" eb="46">
      <t>ヨ</t>
    </rPh>
    <phoneticPr fontId="2"/>
  </si>
  <si>
    <t>所属：</t>
    <rPh sb="0" eb="2">
      <t>ショゾク</t>
    </rPh>
    <phoneticPr fontId="2"/>
  </si>
  <si>
    <t>自己チェック日：</t>
    <rPh sb="0" eb="2">
      <t>ジコ</t>
    </rPh>
    <rPh sb="6" eb="7">
      <t>ビ</t>
    </rPh>
    <phoneticPr fontId="2"/>
  </si>
  <si>
    <r>
      <t>※表中の「ロシア語」とは、「</t>
    </r>
    <r>
      <rPr>
        <b/>
        <sz val="11"/>
        <color theme="1"/>
        <rFont val="UD Digi Kyokasho NK-R"/>
        <family val="3"/>
        <charset val="128"/>
      </rPr>
      <t>ロシア語専攻</t>
    </r>
    <r>
      <rPr>
        <sz val="11"/>
        <color theme="1"/>
        <rFont val="UD Digi Kyokasho NK-R"/>
        <family val="3"/>
        <charset val="128"/>
      </rPr>
      <t>」又は「</t>
    </r>
    <r>
      <rPr>
        <b/>
        <sz val="11"/>
        <color theme="1"/>
        <rFont val="UD Digi Kyokasho NK-R"/>
        <family val="3"/>
        <charset val="128"/>
      </rPr>
      <t>日本語専攻（ロシア語）</t>
    </r>
    <r>
      <rPr>
        <sz val="11"/>
        <color theme="1"/>
        <rFont val="UD Digi Kyokasho NK-R"/>
        <family val="3"/>
        <charset val="128"/>
      </rPr>
      <t>」を指します。</t>
    </r>
    <rPh sb="1" eb="3">
      <t>ヒョウチュウ</t>
    </rPh>
    <rPh sb="8" eb="9">
      <t>ゴ</t>
    </rPh>
    <rPh sb="17" eb="18">
      <t>ゴ</t>
    </rPh>
    <rPh sb="18" eb="20">
      <t>センコウ</t>
    </rPh>
    <rPh sb="21" eb="22">
      <t>マタ</t>
    </rPh>
    <rPh sb="24" eb="27">
      <t>ニホンゴ</t>
    </rPh>
    <rPh sb="27" eb="29">
      <t>センコウ</t>
    </rPh>
    <rPh sb="33" eb="34">
      <t>ゴ</t>
    </rPh>
    <rPh sb="37" eb="38">
      <t>サ</t>
    </rPh>
    <phoneticPr fontId="2"/>
  </si>
  <si>
    <r>
      <t>※入力する欄は、「薄黄色」で着色している欄です。</t>
    </r>
    <r>
      <rPr>
        <u/>
        <sz val="11"/>
        <color theme="1"/>
        <rFont val="UD Digi Kyokasho NK-R"/>
        <family val="1"/>
        <charset val="128"/>
      </rPr>
      <t>未修得の場合は「0」を入力してください（計算に影響する場合があります。）。</t>
    </r>
    <rPh sb="1" eb="3">
      <t>ニュウリョク</t>
    </rPh>
    <rPh sb="5" eb="6">
      <t>ラン</t>
    </rPh>
    <rPh sb="9" eb="10">
      <t>ウス</t>
    </rPh>
    <rPh sb="10" eb="12">
      <t>キイロ</t>
    </rPh>
    <rPh sb="14" eb="16">
      <t>チャクショク</t>
    </rPh>
    <rPh sb="20" eb="21">
      <t>ラン</t>
    </rPh>
    <rPh sb="24" eb="27">
      <t>ミシュウトク</t>
    </rPh>
    <rPh sb="28" eb="30">
      <t>バアイ</t>
    </rPh>
    <rPh sb="35" eb="37">
      <t>ニュウリョク</t>
    </rPh>
    <rPh sb="44" eb="46">
      <t>ケイサン</t>
    </rPh>
    <rPh sb="47" eb="49">
      <t>エイキョウ</t>
    </rPh>
    <rPh sb="51" eb="53">
      <t>バアイ</t>
    </rPh>
    <phoneticPr fontId="2"/>
  </si>
  <si>
    <t>※(A)に「0」と表示の区分は、要件単位数が定められていないが、修得した場合は卒業要件単位に算入可能な区分を指します。</t>
  </si>
  <si>
    <r>
      <t>※入力により、(D)では「各系」全体での不足単位数が、(C)では各系における「区分毎」の不足単位数が表示されます。</t>
    </r>
    <r>
      <rPr>
        <sz val="11"/>
        <color rgb="FFFF0000"/>
        <rFont val="UD Digi Kyokasho NK-R"/>
        <family val="1"/>
        <charset val="128"/>
      </rPr>
      <t xml:space="preserve">
　専門教育系＋国際性涵養教育系（兼修語学、その他）において両方に着色の表示があり、(C)の合計と(D)の数が一致しない場合は、「選択科目」又は「専攻語科目演習＋専攻科目」の単位が不足していることを示します。(C) 内で起こる場合も、同じ考えで見てください。
　例：(D)で「-6」、(C)の不足単位数合計が「-4」の場合、(C)の該当区分4単位+選択科目「2単位」修得することが必要。</t>
    </r>
    <rPh sb="1" eb="3">
      <t>ニュウリョク</t>
    </rPh>
    <rPh sb="13" eb="14">
      <t>カク</t>
    </rPh>
    <rPh sb="14" eb="15">
      <t>ケイ</t>
    </rPh>
    <rPh sb="16" eb="18">
      <t>ゼンタイ</t>
    </rPh>
    <rPh sb="20" eb="22">
      <t>フソク</t>
    </rPh>
    <rPh sb="22" eb="25">
      <t>タンイスウ</t>
    </rPh>
    <rPh sb="50" eb="52">
      <t>ヒョウジ</t>
    </rPh>
    <rPh sb="127" eb="128">
      <t>マタ</t>
    </rPh>
    <rPh sb="130" eb="132">
      <t>センコウ</t>
    </rPh>
    <rPh sb="132" eb="133">
      <t>ゴ</t>
    </rPh>
    <rPh sb="133" eb="135">
      <t>カモク</t>
    </rPh>
    <rPh sb="135" eb="137">
      <t>エンシュウ</t>
    </rPh>
    <rPh sb="138" eb="140">
      <t>センコウ</t>
    </rPh>
    <rPh sb="140" eb="142">
      <t>カモク</t>
    </rPh>
    <rPh sb="165" eb="166">
      <t>ナイ</t>
    </rPh>
    <rPh sb="167" eb="168">
      <t>オ</t>
    </rPh>
    <rPh sb="170" eb="172">
      <t>バアイ</t>
    </rPh>
    <rPh sb="174" eb="175">
      <t>オナ</t>
    </rPh>
    <rPh sb="176" eb="177">
      <t>カンガ</t>
    </rPh>
    <rPh sb="179" eb="180">
      <t>ミ</t>
    </rPh>
    <rPh sb="221" eb="223">
      <t>ガイトウ</t>
    </rPh>
    <rPh sb="223" eb="225">
      <t>クブン</t>
    </rPh>
    <phoneticPr fontId="2"/>
  </si>
  <si>
    <t>科目区分名（成績証明書）</t>
    <rPh sb="0" eb="2">
      <t>カモク</t>
    </rPh>
    <rPh sb="2" eb="4">
      <t>クブン</t>
    </rPh>
    <rPh sb="4" eb="5">
      <t>メイ</t>
    </rPh>
    <rPh sb="6" eb="8">
      <t>セイセキ</t>
    </rPh>
    <rPh sb="8" eb="11">
      <t>ショウメイショ</t>
    </rPh>
    <phoneticPr fontId="2"/>
  </si>
  <si>
    <t>(A)卒業要件単位数</t>
    <phoneticPr fontId="2"/>
  </si>
  <si>
    <r>
      <t>(B)区分毎修得単位数</t>
    </r>
    <r>
      <rPr>
        <sz val="11"/>
        <color rgb="FFFF0000"/>
        <rFont val="UD Digi Kyokasho NK-R"/>
        <family val="3"/>
        <charset val="128"/>
      </rPr>
      <t xml:space="preserve">
（成績証明書を見て、薄黄色欄に入力。）</t>
    </r>
    <rPh sb="22" eb="25">
      <t>ウスキイロ</t>
    </rPh>
    <phoneticPr fontId="2"/>
  </si>
  <si>
    <t>(C)区分毎不足
単位数
((A)-(B))</t>
    <rPh sb="3" eb="5">
      <t>クブン</t>
    </rPh>
    <rPh sb="5" eb="6">
      <t>ゴト</t>
    </rPh>
    <rPh sb="6" eb="8">
      <t>フソク</t>
    </rPh>
    <rPh sb="9" eb="12">
      <t>タンイスウ</t>
    </rPh>
    <phoneticPr fontId="2"/>
  </si>
  <si>
    <t>(D)系毎不足単位数</t>
    <rPh sb="3" eb="5">
      <t>ケイゴト</t>
    </rPh>
    <rPh sb="5" eb="7">
      <t>フソク</t>
    </rPh>
    <rPh sb="7" eb="10">
      <t>タンイスウ</t>
    </rPh>
    <phoneticPr fontId="2"/>
  </si>
  <si>
    <t>(E)
系ごと：
単位充足チェック</t>
    <rPh sb="4" eb="5">
      <t>ケイ</t>
    </rPh>
    <rPh sb="9" eb="11">
      <t>タンイ</t>
    </rPh>
    <rPh sb="11" eb="13">
      <t>ジュウソク</t>
    </rPh>
    <phoneticPr fontId="2"/>
  </si>
  <si>
    <t>教養教育系科目</t>
    <rPh sb="0" eb="2">
      <t>キョウヨウ</t>
    </rPh>
    <rPh sb="2" eb="4">
      <t>キョウイク</t>
    </rPh>
    <rPh sb="4" eb="5">
      <t>ケイ</t>
    </rPh>
    <rPh sb="5" eb="7">
      <t>カモク</t>
    </rPh>
    <phoneticPr fontId="2"/>
  </si>
  <si>
    <t>学問への扉</t>
    <rPh sb="0" eb="2">
      <t>ガクモン</t>
    </rPh>
    <rPh sb="4" eb="5">
      <t>トビラ</t>
    </rPh>
    <phoneticPr fontId="2"/>
  </si>
  <si>
    <t>基盤教養教育科目</t>
    <rPh sb="0" eb="2">
      <t>キバン</t>
    </rPh>
    <rPh sb="2" eb="4">
      <t>キョウヨウ</t>
    </rPh>
    <rPh sb="4" eb="6">
      <t>キョウイク</t>
    </rPh>
    <rPh sb="6" eb="8">
      <t>カモク</t>
    </rPh>
    <phoneticPr fontId="2"/>
  </si>
  <si>
    <t>情報教育科目</t>
    <rPh sb="0" eb="6">
      <t>ジョウホウキョウイクカモク</t>
    </rPh>
    <phoneticPr fontId="2"/>
  </si>
  <si>
    <t>健康・スポーツ教育科目（必修）</t>
    <rPh sb="12" eb="14">
      <t>ヒッシュウ</t>
    </rPh>
    <phoneticPr fontId="2"/>
  </si>
  <si>
    <t>健康・スポーツ教育科目（選択必修）</t>
    <rPh sb="12" eb="14">
      <t>センタク</t>
    </rPh>
    <rPh sb="14" eb="16">
      <t>ヒッシュウ</t>
    </rPh>
    <phoneticPr fontId="2"/>
  </si>
  <si>
    <t>卒業要件単位数（合計）</t>
    <rPh sb="0" eb="2">
      <t>ソツギョウ</t>
    </rPh>
    <rPh sb="2" eb="4">
      <t>ヨウケン</t>
    </rPh>
    <rPh sb="4" eb="6">
      <t>タンイ</t>
    </rPh>
    <rPh sb="6" eb="7">
      <t>スウ</t>
    </rPh>
    <rPh sb="8" eb="10">
      <t>ゴウケイ</t>
    </rPh>
    <phoneticPr fontId="2"/>
  </si>
  <si>
    <t>国際性涵養教育系科目（共通教育英語）</t>
    <rPh sb="0" eb="3">
      <t>コクサイセイ</t>
    </rPh>
    <rPh sb="3" eb="5">
      <t>カンヨウ</t>
    </rPh>
    <rPh sb="5" eb="7">
      <t>キョウイク</t>
    </rPh>
    <rPh sb="7" eb="8">
      <t>ケイ</t>
    </rPh>
    <rPh sb="8" eb="10">
      <t>カモク</t>
    </rPh>
    <rPh sb="11" eb="13">
      <t>キョウツウ</t>
    </rPh>
    <rPh sb="13" eb="15">
      <t>キョウイク</t>
    </rPh>
    <rPh sb="15" eb="17">
      <t>エイゴ</t>
    </rPh>
    <phoneticPr fontId="2"/>
  </si>
  <si>
    <t>第1外国語（総合英語）　※上限4単位</t>
    <rPh sb="0" eb="1">
      <t>ダイ</t>
    </rPh>
    <rPh sb="2" eb="5">
      <t>ガイコクゴ</t>
    </rPh>
    <rPh sb="6" eb="8">
      <t>ソウゴウ</t>
    </rPh>
    <rPh sb="8" eb="10">
      <t>エイゴ</t>
    </rPh>
    <rPh sb="13" eb="15">
      <t>ジョウゲン</t>
    </rPh>
    <rPh sb="16" eb="18">
      <t>タンイ</t>
    </rPh>
    <phoneticPr fontId="2"/>
  </si>
  <si>
    <t>第1外国語（実践英語）　※上限2単位</t>
    <rPh sb="0" eb="1">
      <t>ダイ</t>
    </rPh>
    <rPh sb="2" eb="5">
      <t>ガイコクゴ</t>
    </rPh>
    <rPh sb="6" eb="8">
      <t>ジッセン</t>
    </rPh>
    <rPh sb="8" eb="10">
      <t>エイゴ</t>
    </rPh>
    <rPh sb="13" eb="15">
      <t>ジョウゲン</t>
    </rPh>
    <rPh sb="16" eb="18">
      <t>タンイ</t>
    </rPh>
    <phoneticPr fontId="2"/>
  </si>
  <si>
    <t>専門教育系科目：102単位</t>
    <rPh sb="0" eb="7">
      <t>センモンキョウイクケイカモク</t>
    </rPh>
    <rPh sb="11" eb="13">
      <t>タンイ</t>
    </rPh>
    <phoneticPr fontId="2"/>
  </si>
  <si>
    <r>
      <t xml:space="preserve">専攻語科目　１年実習
</t>
    </r>
    <r>
      <rPr>
        <sz val="8"/>
        <color theme="1"/>
        <rFont val="UD Digi Kyokasho NK-R"/>
        <family val="3"/>
        <charset val="128"/>
      </rPr>
      <t>※上限10単位（ロシア語は12単位）</t>
    </r>
    <rPh sb="12" eb="14">
      <t>ジョウゲン</t>
    </rPh>
    <rPh sb="16" eb="18">
      <t>タンイ</t>
    </rPh>
    <rPh sb="22" eb="23">
      <t>ゴ</t>
    </rPh>
    <rPh sb="26" eb="28">
      <t>タンイ</t>
    </rPh>
    <phoneticPr fontId="2"/>
  </si>
  <si>
    <t>専攻語科目　２年実習</t>
  </si>
  <si>
    <r>
      <t xml:space="preserve">選択科目：
専攻語科目
</t>
    </r>
    <r>
      <rPr>
        <b/>
        <u/>
        <sz val="11"/>
        <color theme="1"/>
        <rFont val="UD Digi Kyokasho NK-R"/>
        <family val="3"/>
        <charset val="128"/>
      </rPr>
      <t>2年</t>
    </r>
    <r>
      <rPr>
        <sz val="11"/>
        <color theme="1"/>
        <rFont val="UD Digi Kyokasho NK-R"/>
        <family val="3"/>
        <charset val="128"/>
      </rPr>
      <t>実習
～
選択科目（他学部科目）
の間で、
(A)の単位数を
超えて
修得が必須
※専攻語科目1年実習は充当不可。</t>
    </r>
    <rPh sb="0" eb="2">
      <t>センタク</t>
    </rPh>
    <rPh sb="2" eb="4">
      <t>カモク</t>
    </rPh>
    <rPh sb="25" eb="28">
      <t>タガクブ</t>
    </rPh>
    <rPh sb="59" eb="62">
      <t>センコウゴ</t>
    </rPh>
    <rPh sb="62" eb="64">
      <t>カモク</t>
    </rPh>
    <rPh sb="65" eb="68">
      <t>ネンジッシュウ</t>
    </rPh>
    <rPh sb="69" eb="71">
      <t>ジュウトウ</t>
    </rPh>
    <rPh sb="71" eb="73">
      <t>フカ</t>
    </rPh>
    <phoneticPr fontId="2"/>
  </si>
  <si>
    <t>専攻語科目　演習</t>
    <phoneticPr fontId="2"/>
  </si>
  <si>
    <t>専攻科目</t>
    <rPh sb="0" eb="4">
      <t>センコウカモク</t>
    </rPh>
    <phoneticPr fontId="2"/>
  </si>
  <si>
    <t>専攻科目　講義</t>
    <rPh sb="0" eb="2">
      <t>センコウ</t>
    </rPh>
    <rPh sb="2" eb="4">
      <t>カモク</t>
    </rPh>
    <rPh sb="5" eb="7">
      <t>コウギ</t>
    </rPh>
    <phoneticPr fontId="2"/>
  </si>
  <si>
    <t>専攻科目　演習</t>
    <rPh sb="0" eb="2">
      <t>センコウ</t>
    </rPh>
    <rPh sb="2" eb="4">
      <t>カモク</t>
    </rPh>
    <phoneticPr fontId="2"/>
  </si>
  <si>
    <t>学部共通科目</t>
  </si>
  <si>
    <r>
      <t>兼修語学　　</t>
    </r>
    <r>
      <rPr>
        <b/>
        <sz val="11"/>
        <color rgb="FFFF0000"/>
        <rFont val="UD Digi Kyokasho NK-R"/>
        <family val="3"/>
        <charset val="128"/>
      </rPr>
      <t>【同一言語で修得】</t>
    </r>
    <r>
      <rPr>
        <sz val="11"/>
        <color theme="1"/>
        <rFont val="UD Digi Kyokasho NK-R"/>
        <family val="3"/>
        <charset val="128"/>
      </rPr>
      <t xml:space="preserve">
</t>
    </r>
    <rPh sb="7" eb="9">
      <t>ドウイツ</t>
    </rPh>
    <rPh sb="9" eb="11">
      <t>ゲンゴ</t>
    </rPh>
    <rPh sb="12" eb="14">
      <t>シュウトク</t>
    </rPh>
    <phoneticPr fontId="2"/>
  </si>
  <si>
    <t>合計修得
単位数</t>
    <rPh sb="0" eb="2">
      <t>ゴウケイ</t>
    </rPh>
    <rPh sb="2" eb="4">
      <t>シュウトク</t>
    </rPh>
    <rPh sb="5" eb="8">
      <t>タンイスウ</t>
    </rPh>
    <phoneticPr fontId="2"/>
  </si>
  <si>
    <t>うち、
高度国際性</t>
    <rPh sb="4" eb="6">
      <t>コウド</t>
    </rPh>
    <rPh sb="6" eb="8">
      <t>コクサイ</t>
    </rPh>
    <phoneticPr fontId="2"/>
  </si>
  <si>
    <t>うち、
高度国際性</t>
    <rPh sb="4" eb="9">
      <t>コウドコクサイセイ</t>
    </rPh>
    <phoneticPr fontId="2"/>
  </si>
  <si>
    <r>
      <t>兼修語学　　</t>
    </r>
    <r>
      <rPr>
        <b/>
        <sz val="11"/>
        <color theme="1"/>
        <rFont val="UD Digi Kyokasho NK-R"/>
        <family val="3"/>
        <charset val="128"/>
      </rPr>
      <t>【上記以外で修得】</t>
    </r>
    <r>
      <rPr>
        <sz val="11"/>
        <color theme="1"/>
        <rFont val="UD Digi Kyokasho NK-R"/>
        <family val="3"/>
        <charset val="128"/>
      </rPr>
      <t xml:space="preserve">
</t>
    </r>
    <rPh sb="7" eb="9">
      <t>ジョウキ</t>
    </rPh>
    <rPh sb="9" eb="11">
      <t>イガイ</t>
    </rPh>
    <rPh sb="12" eb="14">
      <t>シュウトク</t>
    </rPh>
    <phoneticPr fontId="2"/>
  </si>
  <si>
    <t>研究外国語</t>
    <phoneticPr fontId="2"/>
  </si>
  <si>
    <t>専門基礎教育科目</t>
    <rPh sb="0" eb="8">
      <t>センモンキソキョウイクカモク</t>
    </rPh>
    <phoneticPr fontId="2"/>
  </si>
  <si>
    <t>グローバル理解</t>
    <rPh sb="5" eb="7">
      <t>リカイ</t>
    </rPh>
    <phoneticPr fontId="2"/>
  </si>
  <si>
    <t>国際交流科目</t>
    <phoneticPr fontId="2"/>
  </si>
  <si>
    <t>グローバルイニシアティブ科目</t>
    <rPh sb="12" eb="14">
      <t>カモク</t>
    </rPh>
    <phoneticPr fontId="2"/>
  </si>
  <si>
    <t>選択科目（他大学科目）</t>
  </si>
  <si>
    <t>選択科目（他学部科目）</t>
    <rPh sb="6" eb="8">
      <t>ガクブ</t>
    </rPh>
    <phoneticPr fontId="2"/>
  </si>
  <si>
    <t>卒業論文　　　　　　※上限8単位</t>
    <rPh sb="11" eb="13">
      <t>ジョウゲン</t>
    </rPh>
    <rPh sb="14" eb="16">
      <t>タンイ</t>
    </rPh>
    <phoneticPr fontId="2"/>
  </si>
  <si>
    <t>106（102+4）</t>
    <phoneticPr fontId="2"/>
  </si>
  <si>
    <t>※「他学科・専攻・教免等科目」「教職科目・その他要件外科目」は卒業要件外です。</t>
    <rPh sb="2" eb="5">
      <t>タガッカ</t>
    </rPh>
    <rPh sb="6" eb="8">
      <t>センコウ</t>
    </rPh>
    <rPh sb="9" eb="11">
      <t>キョウメン</t>
    </rPh>
    <rPh sb="11" eb="12">
      <t>トウ</t>
    </rPh>
    <rPh sb="12" eb="14">
      <t>カモク</t>
    </rPh>
    <rPh sb="31" eb="33">
      <t>ソツギョウ</t>
    </rPh>
    <rPh sb="33" eb="35">
      <t>ヨウケン</t>
    </rPh>
    <rPh sb="35" eb="36">
      <t>ソト</t>
    </rPh>
    <phoneticPr fontId="2"/>
  </si>
  <si>
    <t>専攻コード</t>
  </si>
  <si>
    <t>専攻</t>
  </si>
  <si>
    <t>条件</t>
    <rPh sb="0" eb="2">
      <t>ジョウケン</t>
    </rPh>
    <phoneticPr fontId="2"/>
  </si>
  <si>
    <t>1年実習</t>
    <rPh sb="1" eb="2">
      <t>ネン</t>
    </rPh>
    <rPh sb="2" eb="4">
      <t>ジッシュウ</t>
    </rPh>
    <phoneticPr fontId="2"/>
  </si>
  <si>
    <t>2年実習</t>
    <rPh sb="1" eb="2">
      <t>ネン</t>
    </rPh>
    <rPh sb="2" eb="4">
      <t>ジッシュウ</t>
    </rPh>
    <phoneticPr fontId="2"/>
  </si>
  <si>
    <t>専攻語科目　演習</t>
  </si>
  <si>
    <t>専攻科目　講義</t>
  </si>
  <si>
    <t>専攻科目　演習</t>
  </si>
  <si>
    <t>専攻科目　合計</t>
  </si>
  <si>
    <t>専攻語科目　または　専攻科目</t>
  </si>
  <si>
    <t>合計</t>
  </si>
  <si>
    <t>06</t>
  </si>
  <si>
    <t>中国語専攻</t>
  </si>
  <si>
    <t>専攻語科目2年実習は、専攻言語がロシア語かどうかで必要単位が異なります。</t>
    <rPh sb="0" eb="2">
      <t>センコウ</t>
    </rPh>
    <rPh sb="2" eb="3">
      <t>ゴ</t>
    </rPh>
    <rPh sb="3" eb="5">
      <t>カモク</t>
    </rPh>
    <rPh sb="6" eb="7">
      <t>ネン</t>
    </rPh>
    <rPh sb="7" eb="9">
      <t>ジッシュウ</t>
    </rPh>
    <rPh sb="11" eb="13">
      <t>センコウ</t>
    </rPh>
    <rPh sb="13" eb="15">
      <t>ゲンゴ</t>
    </rPh>
    <rPh sb="19" eb="20">
      <t>ゴ</t>
    </rPh>
    <rPh sb="25" eb="27">
      <t>ヒツヨウ</t>
    </rPh>
    <rPh sb="27" eb="29">
      <t>タンイ</t>
    </rPh>
    <rPh sb="30" eb="31">
      <t>コト</t>
    </rPh>
    <phoneticPr fontId="2"/>
  </si>
  <si>
    <t>09</t>
  </si>
  <si>
    <t>朝鮮語専攻</t>
  </si>
  <si>
    <t>12</t>
  </si>
  <si>
    <t>モンゴル語専攻</t>
  </si>
  <si>
    <t>所属する専攻の専攻語科目演習、専攻科目から科目区分ごとに定められた左記の最低修得単位数を満たした上で、</t>
    <rPh sb="0" eb="2">
      <t>ショゾク</t>
    </rPh>
    <rPh sb="4" eb="6">
      <t>センコウ</t>
    </rPh>
    <rPh sb="7" eb="10">
      <t>センコウゴ</t>
    </rPh>
    <rPh sb="10" eb="12">
      <t>カモク</t>
    </rPh>
    <rPh sb="12" eb="14">
      <t>エンシュウ</t>
    </rPh>
    <rPh sb="15" eb="17">
      <t>センコウ</t>
    </rPh>
    <rPh sb="17" eb="19">
      <t>カモク</t>
    </rPh>
    <rPh sb="21" eb="23">
      <t>カモク</t>
    </rPh>
    <rPh sb="23" eb="25">
      <t>クブン</t>
    </rPh>
    <rPh sb="28" eb="29">
      <t>サダ</t>
    </rPh>
    <rPh sb="33" eb="35">
      <t>サキ</t>
    </rPh>
    <rPh sb="36" eb="38">
      <t>サイテイ</t>
    </rPh>
    <rPh sb="38" eb="40">
      <t>シュウトク</t>
    </rPh>
    <rPh sb="40" eb="42">
      <t>タンイ</t>
    </rPh>
    <rPh sb="42" eb="43">
      <t>スウ</t>
    </rPh>
    <rPh sb="44" eb="45">
      <t>ミ</t>
    </rPh>
    <rPh sb="48" eb="49">
      <t>ウエ</t>
    </rPh>
    <phoneticPr fontId="2"/>
  </si>
  <si>
    <t>15</t>
  </si>
  <si>
    <t>インドネシア語専攻</t>
  </si>
  <si>
    <t>各専攻の指導に基づき計４８単位修得する必要があります。</t>
    <rPh sb="0" eb="1">
      <t>カク</t>
    </rPh>
    <rPh sb="1" eb="3">
      <t>センコウ</t>
    </rPh>
    <rPh sb="4" eb="6">
      <t>シドウ</t>
    </rPh>
    <rPh sb="7" eb="8">
      <t>モト</t>
    </rPh>
    <rPh sb="10" eb="11">
      <t>ケイ</t>
    </rPh>
    <rPh sb="13" eb="15">
      <t>タンイ</t>
    </rPh>
    <rPh sb="15" eb="17">
      <t>シュウトク</t>
    </rPh>
    <rPh sb="19" eb="21">
      <t>ヒツヨウ</t>
    </rPh>
    <phoneticPr fontId="2"/>
  </si>
  <si>
    <t>18</t>
  </si>
  <si>
    <t>フィリピン語専攻</t>
  </si>
  <si>
    <t>履修科目の選択については、所属する専攻の教員から指示することがあります。</t>
    <rPh sb="0" eb="4">
      <t>リシュウカモク</t>
    </rPh>
    <rPh sb="5" eb="7">
      <t>センタク</t>
    </rPh>
    <rPh sb="13" eb="15">
      <t>ショゾク</t>
    </rPh>
    <rPh sb="17" eb="19">
      <t>センコウ</t>
    </rPh>
    <rPh sb="20" eb="22">
      <t>キョウイン</t>
    </rPh>
    <rPh sb="24" eb="26">
      <t>シジ</t>
    </rPh>
    <phoneticPr fontId="2"/>
  </si>
  <si>
    <t>21</t>
  </si>
  <si>
    <t>タイ語専攻</t>
  </si>
  <si>
    <t>24</t>
  </si>
  <si>
    <t>ベトナム語専攻</t>
  </si>
  <si>
    <t>スペイン語専攻の専攻科目演習の最低修得単位数は、入学年度により異なります。</t>
    <rPh sb="4" eb="5">
      <t>ゴ</t>
    </rPh>
    <rPh sb="5" eb="7">
      <t>センコウ</t>
    </rPh>
    <rPh sb="8" eb="10">
      <t>センコウ</t>
    </rPh>
    <rPh sb="10" eb="12">
      <t>カモク</t>
    </rPh>
    <rPh sb="12" eb="14">
      <t>エンシュウ</t>
    </rPh>
    <rPh sb="15" eb="17">
      <t>サイテイ</t>
    </rPh>
    <rPh sb="17" eb="19">
      <t>シュウトク</t>
    </rPh>
    <rPh sb="19" eb="21">
      <t>タンイ</t>
    </rPh>
    <rPh sb="21" eb="22">
      <t>スウ</t>
    </rPh>
    <rPh sb="24" eb="26">
      <t>ニュウガク</t>
    </rPh>
    <rPh sb="26" eb="28">
      <t>ネンド</t>
    </rPh>
    <rPh sb="31" eb="32">
      <t>コト</t>
    </rPh>
    <phoneticPr fontId="2"/>
  </si>
  <si>
    <t>27</t>
  </si>
  <si>
    <t>ビルマ語専攻</t>
  </si>
  <si>
    <t>30</t>
  </si>
  <si>
    <t>ヒンディー語専攻</t>
  </si>
  <si>
    <t>33</t>
  </si>
  <si>
    <t>ウルドゥー語専攻</t>
  </si>
  <si>
    <t>36</t>
  </si>
  <si>
    <t>アラビア語専攻</t>
  </si>
  <si>
    <t>39</t>
  </si>
  <si>
    <t>ペルシア語専攻</t>
  </si>
  <si>
    <t>42</t>
  </si>
  <si>
    <t>トルコ語専攻</t>
  </si>
  <si>
    <t>45</t>
  </si>
  <si>
    <t>スワヒリ語専攻</t>
  </si>
  <si>
    <t>48</t>
  </si>
  <si>
    <t>ロシア語専攻</t>
  </si>
  <si>
    <t>ロシア語</t>
    <rPh sb="3" eb="4">
      <t>ゴ</t>
    </rPh>
    <phoneticPr fontId="2"/>
  </si>
  <si>
    <t>51</t>
  </si>
  <si>
    <t>54</t>
  </si>
  <si>
    <t>デンマーク語専攻</t>
  </si>
  <si>
    <t>57</t>
  </si>
  <si>
    <t>スウェーデン語専攻</t>
  </si>
  <si>
    <t>60</t>
  </si>
  <si>
    <t>ドイツ語専攻</t>
  </si>
  <si>
    <t>63</t>
  </si>
  <si>
    <t>英語専攻</t>
  </si>
  <si>
    <t>66</t>
  </si>
  <si>
    <t>フランス語専攻</t>
  </si>
  <si>
    <t>69</t>
  </si>
  <si>
    <t>72</t>
  </si>
  <si>
    <t>スペイン語専攻（2019年度入学）</t>
    <rPh sb="12" eb="14">
      <t>ネンド</t>
    </rPh>
    <rPh sb="14" eb="16">
      <t>ニュウガク</t>
    </rPh>
    <phoneticPr fontId="2"/>
  </si>
  <si>
    <t>2019入学</t>
    <rPh sb="4" eb="6">
      <t>ニュウガク</t>
    </rPh>
    <phoneticPr fontId="2"/>
  </si>
  <si>
    <t>スペイン語専攻（2020年度以降入学）</t>
    <rPh sb="12" eb="14">
      <t>ネンド</t>
    </rPh>
    <rPh sb="14" eb="16">
      <t>イコウ</t>
    </rPh>
    <rPh sb="16" eb="18">
      <t>ニュウガク</t>
    </rPh>
    <phoneticPr fontId="2"/>
  </si>
  <si>
    <t>2020以降入学</t>
    <rPh sb="4" eb="6">
      <t>イコウ</t>
    </rPh>
    <rPh sb="6" eb="8">
      <t>ニュウガク</t>
    </rPh>
    <phoneticPr fontId="2"/>
  </si>
  <si>
    <t>75</t>
  </si>
  <si>
    <t>ポルトガル語専攻</t>
  </si>
  <si>
    <t>03</t>
  </si>
  <si>
    <t>日本語専攻（ロシア語）</t>
    <rPh sb="9" eb="10">
      <t>ゴ</t>
    </rPh>
    <phoneticPr fontId="2"/>
  </si>
  <si>
    <t>日本語専攻（ロシア語以外）</t>
    <rPh sb="9" eb="10">
      <t>ゴ</t>
    </rPh>
    <rPh sb="10" eb="12">
      <t>イガイ</t>
    </rPh>
    <phoneticPr fontId="2"/>
  </si>
  <si>
    <t>ロシア語以外</t>
    <rPh sb="3" eb="4">
      <t>ゴ</t>
    </rPh>
    <rPh sb="4" eb="6">
      <t>イガイ</t>
    </rPh>
    <phoneticPr fontId="2"/>
  </si>
  <si>
    <t>高度教養教育科目（他学部・他研究科等）
要件単位数以上修得分</t>
    <rPh sb="0" eb="8">
      <t>コウドキョウヨウキョウイクカモク</t>
    </rPh>
    <rPh sb="9" eb="12">
      <t>タガクブ</t>
    </rPh>
    <rPh sb="13" eb="18">
      <t>タケンキュウカトウ</t>
    </rPh>
    <rPh sb="20" eb="22">
      <t>ヨウケン</t>
    </rPh>
    <rPh sb="22" eb="24">
      <t>タンイ</t>
    </rPh>
    <rPh sb="24" eb="30">
      <t>スウイジョウシュウトクブン</t>
    </rPh>
    <phoneticPr fontId="2"/>
  </si>
  <si>
    <t>教養教育系科目（高度教養教育科目（他学部・他研究科等）要件単位数以上修得分）
国際性涵養教育系科目（兼修語学：4単位、その他）</t>
    <rPh sb="0" eb="2">
      <t>キョウヨウ</t>
    </rPh>
    <rPh sb="2" eb="4">
      <t>キョウイク</t>
    </rPh>
    <rPh sb="4" eb="5">
      <t>ケイ</t>
    </rPh>
    <rPh sb="5" eb="7">
      <t>カモク</t>
    </rPh>
    <rPh sb="8" eb="16">
      <t>コウドキョウヨウキョウイクカモク</t>
    </rPh>
    <rPh sb="17" eb="20">
      <t>タガクブ</t>
    </rPh>
    <rPh sb="21" eb="26">
      <t>タケンキュウカトウ</t>
    </rPh>
    <rPh sb="27" eb="37">
      <t>ヨウケンタンイスウイジョウシュウトクブン</t>
    </rPh>
    <rPh sb="46" eb="47">
      <t>ケイ</t>
    </rPh>
    <rPh sb="50" eb="52">
      <t>ケンシュウ</t>
    </rPh>
    <rPh sb="52" eb="54">
      <t>ゴガク</t>
    </rPh>
    <rPh sb="56" eb="58">
      <t>タンイ</t>
    </rPh>
    <rPh sb="61" eb="62">
      <t>タ</t>
    </rPh>
    <phoneticPr fontId="2"/>
  </si>
  <si>
    <t>（３）</t>
    <phoneticPr fontId="2"/>
  </si>
  <si>
    <t>①</t>
    <phoneticPr fontId="2"/>
  </si>
  <si>
    <t>単位</t>
    <rPh sb="0" eb="2">
      <t>タンイ</t>
    </rPh>
    <phoneticPr fontId="2"/>
  </si>
  <si>
    <t>③</t>
    <phoneticPr fontId="2"/>
  </si>
  <si>
    <r>
      <t>②の単位のうち、右欄の単位は</t>
    </r>
    <r>
      <rPr>
        <b/>
        <u/>
        <sz val="14"/>
        <color theme="1"/>
        <rFont val="UD Digi Kyokasho NK-R"/>
        <family val="1"/>
        <charset val="128"/>
      </rPr>
      <t>専門教育系の選択科目</t>
    </r>
    <r>
      <rPr>
        <sz val="14"/>
        <color theme="1"/>
        <rFont val="UD Digi Kyokasho NK-R"/>
        <family val="3"/>
        <charset val="128"/>
      </rPr>
      <t>に算入します。</t>
    </r>
    <rPh sb="2" eb="4">
      <t>タンイ</t>
    </rPh>
    <rPh sb="8" eb="9">
      <t>ミギ</t>
    </rPh>
    <rPh sb="9" eb="10">
      <t>ラン</t>
    </rPh>
    <rPh sb="11" eb="13">
      <t>タンイ</t>
    </rPh>
    <rPh sb="14" eb="16">
      <t>センモン</t>
    </rPh>
    <rPh sb="16" eb="18">
      <t>キョウイク</t>
    </rPh>
    <rPh sb="18" eb="19">
      <t>ケイ</t>
    </rPh>
    <rPh sb="20" eb="22">
      <t>センタク</t>
    </rPh>
    <rPh sb="22" eb="24">
      <t>カモク</t>
    </rPh>
    <rPh sb="25" eb="27">
      <t>サンニュウ</t>
    </rPh>
    <phoneticPr fontId="2"/>
  </si>
  <si>
    <r>
      <rPr>
        <b/>
        <sz val="14"/>
        <color rgb="FFFF0000"/>
        <rFont val="UD Digi Kyokasho NK-R"/>
        <family val="1"/>
        <charset val="128"/>
      </rPr>
      <t>【入力必須】</t>
    </r>
    <r>
      <rPr>
        <sz val="14"/>
        <color theme="1"/>
        <rFont val="UD Digi Kyokasho NK-R"/>
        <family val="3"/>
        <charset val="128"/>
      </rPr>
      <t>高度教養教育科目について</t>
    </r>
    <r>
      <rPr>
        <sz val="14"/>
        <color rgb="FF00B050"/>
        <rFont val="UD Digi Kyokasho NK-R"/>
        <family val="1"/>
        <charset val="128"/>
      </rPr>
      <t>（要件：２単位、うち要件単位数を超えて修得した</t>
    </r>
    <r>
      <rPr>
        <b/>
        <u/>
        <sz val="14"/>
        <color rgb="FF00B050"/>
        <rFont val="UD Digi Kyokasho NK-R"/>
        <family val="1"/>
        <charset val="128"/>
      </rPr>
      <t>他部局開講</t>
    </r>
    <r>
      <rPr>
        <sz val="14"/>
        <color rgb="FF00B050"/>
        <rFont val="UD Digi Kyokasho NK-R"/>
        <family val="1"/>
        <charset val="128"/>
      </rPr>
      <t>のものは、専門教育系科目に算入可能。）</t>
    </r>
    <rPh sb="1" eb="3">
      <t>ニュウリョク</t>
    </rPh>
    <rPh sb="3" eb="5">
      <t>ヒッス</t>
    </rPh>
    <rPh sb="6" eb="14">
      <t>コウドキョウヨウキョウイクカモク</t>
    </rPh>
    <rPh sb="19" eb="21">
      <t>ヨウケン</t>
    </rPh>
    <rPh sb="23" eb="25">
      <t>タンイ</t>
    </rPh>
    <rPh sb="28" eb="30">
      <t>ヨウケン</t>
    </rPh>
    <rPh sb="30" eb="32">
      <t>タンイ</t>
    </rPh>
    <rPh sb="32" eb="33">
      <t>スウ</t>
    </rPh>
    <rPh sb="34" eb="35">
      <t>コ</t>
    </rPh>
    <rPh sb="37" eb="39">
      <t>シュウトク</t>
    </rPh>
    <rPh sb="41" eb="42">
      <t>タ</t>
    </rPh>
    <rPh sb="42" eb="44">
      <t>ブキョク</t>
    </rPh>
    <rPh sb="44" eb="46">
      <t>カイコウ</t>
    </rPh>
    <rPh sb="51" eb="53">
      <t>センモン</t>
    </rPh>
    <rPh sb="53" eb="55">
      <t>キョウイク</t>
    </rPh>
    <rPh sb="55" eb="56">
      <t>ケイ</t>
    </rPh>
    <rPh sb="56" eb="58">
      <t>カモク</t>
    </rPh>
    <rPh sb="59" eb="61">
      <t>サンニュウ</t>
    </rPh>
    <rPh sb="61" eb="63">
      <t>カノウ</t>
    </rPh>
    <phoneticPr fontId="2"/>
  </si>
  <si>
    <r>
      <t>【入力必須】</t>
    </r>
    <r>
      <rPr>
        <sz val="14"/>
        <rFont val="UD Digi Kyokasho NK-R"/>
        <family val="1"/>
        <charset val="128"/>
      </rPr>
      <t>兼修語学について</t>
    </r>
    <r>
      <rPr>
        <sz val="14"/>
        <color rgb="FF00B050"/>
        <rFont val="UD Digi Kyokasho NK-R"/>
        <family val="1"/>
        <charset val="128"/>
      </rPr>
      <t>（要件：1言語で4単位、うち1単位は高度国際性涵養教育科目。）</t>
    </r>
    <rPh sb="6" eb="8">
      <t>ケンシュウ</t>
    </rPh>
    <rPh sb="8" eb="10">
      <t>ゴガク</t>
    </rPh>
    <rPh sb="15" eb="17">
      <t>ヨウケン</t>
    </rPh>
    <rPh sb="19" eb="21">
      <t>ゲンゴ</t>
    </rPh>
    <rPh sb="23" eb="25">
      <t>タンイ</t>
    </rPh>
    <rPh sb="29" eb="31">
      <t>タンイ</t>
    </rPh>
    <rPh sb="32" eb="34">
      <t>コウド</t>
    </rPh>
    <rPh sb="34" eb="37">
      <t>コクサイセイ</t>
    </rPh>
    <rPh sb="37" eb="39">
      <t>カンヨウ</t>
    </rPh>
    <rPh sb="39" eb="41">
      <t>キョウイク</t>
    </rPh>
    <rPh sb="41" eb="43">
      <t>カモク</t>
    </rPh>
    <phoneticPr fontId="2"/>
  </si>
  <si>
    <t>高度教養教育科目</t>
    <rPh sb="0" eb="2">
      <t>コウド</t>
    </rPh>
    <rPh sb="2" eb="8">
      <t>キョウヨウキョウイクカモク</t>
    </rPh>
    <phoneticPr fontId="2"/>
  </si>
  <si>
    <r>
      <t>　</t>
    </r>
    <r>
      <rPr>
        <u/>
        <sz val="14"/>
        <color theme="1"/>
        <rFont val="UD Digi Kyokasho NK-R"/>
        <family val="3"/>
        <charset val="128"/>
      </rPr>
      <t>①の単位数のうち、</t>
    </r>
    <r>
      <rPr>
        <sz val="14"/>
        <color theme="1"/>
        <rFont val="UD Digi Kyokasho NK-R"/>
        <family val="3"/>
        <charset val="128"/>
      </rPr>
      <t>成績区分「</t>
    </r>
    <r>
      <rPr>
        <b/>
        <u/>
        <sz val="14"/>
        <color theme="1"/>
        <rFont val="UD Digi Kyokasho NK-R"/>
        <family val="3"/>
        <charset val="128"/>
      </rPr>
      <t>兼修語学（初級）・（中級）・（上級）</t>
    </r>
    <r>
      <rPr>
        <sz val="14"/>
        <color theme="1"/>
        <rFont val="UD Digi Kyokasho NK-R"/>
        <family val="3"/>
        <charset val="128"/>
      </rPr>
      <t>」の単位数を右欄に入力
　してください（</t>
    </r>
    <r>
      <rPr>
        <u/>
        <sz val="14"/>
        <color theme="1"/>
        <rFont val="UD Digi Kyokasho NK-R"/>
        <family val="1"/>
        <charset val="128"/>
      </rPr>
      <t>未修得の場合も「０」を入力してください。</t>
    </r>
    <r>
      <rPr>
        <sz val="14"/>
        <color theme="1"/>
        <rFont val="UD Digi Kyokasho NK-R"/>
        <family val="3"/>
        <charset val="128"/>
      </rPr>
      <t>）。</t>
    </r>
    <phoneticPr fontId="2"/>
  </si>
  <si>
    <r>
      <rPr>
        <b/>
        <u/>
        <sz val="14"/>
        <color theme="1"/>
        <rFont val="UD Digi Kyokasho NK-R"/>
        <family val="1"/>
        <charset val="128"/>
      </rPr>
      <t>「高度教養教育科目（外国語学部）」</t>
    </r>
    <r>
      <rPr>
        <sz val="14"/>
        <color theme="1"/>
        <rFont val="UD Digi Kyokasho NK-R"/>
        <family val="3"/>
        <charset val="128"/>
      </rPr>
      <t>の単位数を右欄に入力してください。</t>
    </r>
    <r>
      <rPr>
        <sz val="14"/>
        <color theme="1"/>
        <rFont val="UD Digi Kyokasho NK-R"/>
        <family val="1"/>
        <charset val="128"/>
      </rPr>
      <t xml:space="preserve">
（未修得の場合も「０」を入力してください。）</t>
    </r>
    <rPh sb="18" eb="21">
      <t>タンイスウ</t>
    </rPh>
    <phoneticPr fontId="2"/>
  </si>
  <si>
    <r>
      <rPr>
        <b/>
        <u/>
        <sz val="14"/>
        <color theme="1"/>
        <rFont val="UD Digi Kyokasho NK-R"/>
        <family val="1"/>
        <charset val="128"/>
      </rPr>
      <t>「高度教養教育科目（他学部・他研究科等）」</t>
    </r>
    <r>
      <rPr>
        <sz val="14"/>
        <color theme="1"/>
        <rFont val="UD Digi Kyokasho NK-R"/>
        <family val="3"/>
        <charset val="128"/>
      </rPr>
      <t>の単位数を右欄に入力してください。</t>
    </r>
    <r>
      <rPr>
        <sz val="14"/>
        <color theme="1"/>
        <rFont val="UD Digi Kyokasho NK-R"/>
        <family val="1"/>
        <charset val="128"/>
      </rPr>
      <t xml:space="preserve">
（未修得の場合も「０」を入力してください。）</t>
    </r>
    <rPh sb="10" eb="13">
      <t>タガクブ</t>
    </rPh>
    <rPh sb="14" eb="19">
      <t>タケンキュウカトウ</t>
    </rPh>
    <rPh sb="22" eb="25">
      <t>タンイスウ</t>
    </rPh>
    <phoneticPr fontId="2"/>
  </si>
  <si>
    <r>
      <t>高度教養教育科目（</t>
    </r>
    <r>
      <rPr>
        <sz val="14"/>
        <color rgb="FFFF0000"/>
        <rFont val="UD Digi Kyokasho NK-R"/>
        <family val="1"/>
        <charset val="128"/>
      </rPr>
      <t>外国語学部開講科目</t>
    </r>
    <r>
      <rPr>
        <sz val="14"/>
        <color theme="1"/>
        <rFont val="UD Digi Kyokasho NK-R"/>
        <family val="1"/>
        <charset val="128"/>
      </rPr>
      <t>）で多く修得した分を、別の区分に充てることはできません。</t>
    </r>
    <rPh sb="0" eb="8">
      <t>コウドキョウヨウキョウイクカモク</t>
    </rPh>
    <rPh sb="9" eb="16">
      <t>ガイコクゴガクブカイコウ</t>
    </rPh>
    <rPh sb="16" eb="18">
      <t>カモク</t>
    </rPh>
    <rPh sb="20" eb="21">
      <t>オオ</t>
    </rPh>
    <rPh sb="22" eb="24">
      <t>シュウトク</t>
    </rPh>
    <rPh sb="26" eb="27">
      <t>ブン</t>
    </rPh>
    <rPh sb="29" eb="30">
      <t>ベツ</t>
    </rPh>
    <rPh sb="31" eb="33">
      <t>クブン</t>
    </rPh>
    <rPh sb="34" eb="35">
      <t>ア</t>
    </rPh>
    <phoneticPr fontId="2"/>
  </si>
  <si>
    <r>
      <t>「高度教養教育科目（</t>
    </r>
    <r>
      <rPr>
        <b/>
        <sz val="14"/>
        <color rgb="FFFF0000"/>
        <rFont val="UD Digi Kyokasho NK-R"/>
        <family val="1"/>
        <charset val="128"/>
      </rPr>
      <t>外国語学部</t>
    </r>
    <r>
      <rPr>
        <sz val="14"/>
        <color theme="1"/>
        <rFont val="UD Digi Kyokasho NK-R"/>
        <family val="1"/>
        <charset val="128"/>
      </rPr>
      <t>）」は、要件単位数を超えた修得分を</t>
    </r>
    <r>
      <rPr>
        <b/>
        <sz val="14"/>
        <color rgb="FFFF0000"/>
        <rFont val="UD Digi Kyokasho NK-R"/>
        <family val="1"/>
        <charset val="128"/>
      </rPr>
      <t>ほかの区分に算入することはできません</t>
    </r>
    <r>
      <rPr>
        <sz val="14"/>
        <color theme="1"/>
        <rFont val="UD Digi Kyokasho NK-R"/>
        <family val="1"/>
        <charset val="128"/>
      </rPr>
      <t>。
「高度教養教育科目（</t>
    </r>
    <r>
      <rPr>
        <b/>
        <sz val="14"/>
        <color rgb="FF00B0F0"/>
        <rFont val="UD Digi Kyokasho NK-R"/>
        <family val="1"/>
        <charset val="128"/>
      </rPr>
      <t>他学部・他研究科等</t>
    </r>
    <r>
      <rPr>
        <sz val="14"/>
        <color theme="1"/>
        <rFont val="UD Digi Kyokasho NK-R"/>
        <family val="1"/>
        <charset val="128"/>
      </rPr>
      <t>）」は、</t>
    </r>
    <r>
      <rPr>
        <b/>
        <sz val="14"/>
        <color rgb="FF00B0F0"/>
        <rFont val="UD Digi Kyokasho NK-R"/>
        <family val="1"/>
        <charset val="128"/>
      </rPr>
      <t>要件単位数を超えた修得分を専門教育系の選択科目に算入することが可能</t>
    </r>
    <r>
      <rPr>
        <b/>
        <sz val="14"/>
        <color theme="1"/>
        <rFont val="UD Digi Kyokasho NK-R"/>
        <family val="1"/>
        <charset val="128"/>
      </rPr>
      <t>です。</t>
    </r>
    <rPh sb="1" eb="9">
      <t>コウドキョウヨウキョウイクカモク</t>
    </rPh>
    <rPh sb="10" eb="15">
      <t>ガイコクゴガクブ</t>
    </rPh>
    <rPh sb="19" eb="21">
      <t>ヨウケン</t>
    </rPh>
    <rPh sb="21" eb="23">
      <t>タンイ</t>
    </rPh>
    <rPh sb="23" eb="24">
      <t>スウ</t>
    </rPh>
    <rPh sb="25" eb="26">
      <t>コ</t>
    </rPh>
    <rPh sb="28" eb="30">
      <t>シュウトク</t>
    </rPh>
    <rPh sb="30" eb="31">
      <t>ブン</t>
    </rPh>
    <rPh sb="35" eb="37">
      <t>クブン</t>
    </rPh>
    <rPh sb="38" eb="40">
      <t>サンニュウ</t>
    </rPh>
    <rPh sb="62" eb="65">
      <t>タガクブ</t>
    </rPh>
    <rPh sb="66" eb="71">
      <t>タケンキュウカトウ</t>
    </rPh>
    <phoneticPr fontId="2"/>
  </si>
  <si>
    <t>②</t>
    <phoneticPr fontId="2"/>
  </si>
  <si>
    <t>イタリア語専攻</t>
    <phoneticPr fontId="2"/>
  </si>
  <si>
    <t>ハンガリー語専攻（2019～2023年度入学）</t>
    <phoneticPr fontId="2"/>
  </si>
  <si>
    <t>ハンガリー語専攻（2024年度以降入学）</t>
    <rPh sb="15" eb="17">
      <t>イコウ</t>
    </rPh>
    <phoneticPr fontId="2"/>
  </si>
  <si>
    <t>2019～2023入学</t>
    <rPh sb="9" eb="11">
      <t>ニュウガク</t>
    </rPh>
    <phoneticPr fontId="2"/>
  </si>
  <si>
    <t>2024以降入学</t>
    <rPh sb="4" eb="6">
      <t>イコウ</t>
    </rPh>
    <rPh sb="6" eb="8">
      <t>ニュウガク</t>
    </rPh>
    <phoneticPr fontId="2"/>
  </si>
  <si>
    <r>
      <rPr>
        <b/>
        <sz val="13"/>
        <color rgb="FFFF0000"/>
        <rFont val="UD Digi Kyokasho NK-R"/>
        <family val="1"/>
        <charset val="128"/>
      </rPr>
      <t>【入力必須】</t>
    </r>
    <r>
      <rPr>
        <sz val="13"/>
        <color theme="1"/>
        <rFont val="UD Digi Kyokasho NK-R"/>
        <family val="1"/>
        <charset val="128"/>
      </rPr>
      <t>所属専攻を右欄</t>
    </r>
    <r>
      <rPr>
        <sz val="13"/>
        <color rgb="FF0070C0"/>
        <rFont val="UD Digi Kyokasho NK-R"/>
        <family val="1"/>
        <charset val="128"/>
      </rPr>
      <t>（ドロップダウンリスト）</t>
    </r>
    <r>
      <rPr>
        <sz val="13"/>
        <color theme="1"/>
        <rFont val="UD Digi Kyokasho NK-R"/>
        <family val="1"/>
        <charset val="128"/>
      </rPr>
      <t>から選択してください。「シート２」に必要なデータが自動表示されます。</t>
    </r>
    <rPh sb="6" eb="8">
      <t>ショゾク</t>
    </rPh>
    <rPh sb="8" eb="10">
      <t>センコウ</t>
    </rPh>
    <rPh sb="11" eb="12">
      <t>ミギ</t>
    </rPh>
    <rPh sb="12" eb="13">
      <t>ラン</t>
    </rPh>
    <rPh sb="27" eb="29">
      <t>センタク</t>
    </rPh>
    <phoneticPr fontId="2"/>
  </si>
  <si>
    <r>
      <t>「成績証明書」</t>
    </r>
    <r>
      <rPr>
        <sz val="14"/>
        <color rgb="FF0070C0"/>
        <rFont val="UD Digi Kyokasho NK-R"/>
        <family val="1"/>
        <charset val="128"/>
      </rPr>
      <t>【推奨】（</t>
    </r>
    <r>
      <rPr>
        <sz val="14"/>
        <color theme="1"/>
        <rFont val="UD Digi Kyokasho NK-R"/>
        <family val="3"/>
        <charset val="128"/>
      </rPr>
      <t>またはWeb KOANの「単位修得状況照会」画面</t>
    </r>
    <r>
      <rPr>
        <sz val="14"/>
        <color rgb="FF0070C0"/>
        <rFont val="UD Digi Kyokasho NK-R"/>
        <family val="1"/>
        <charset val="128"/>
      </rPr>
      <t>）</t>
    </r>
    <r>
      <rPr>
        <sz val="14"/>
        <color theme="1"/>
        <rFont val="UD Digi Kyokasho NK-R"/>
        <family val="3"/>
        <charset val="128"/>
      </rPr>
      <t>をお手元にご用意ください。</t>
    </r>
    <r>
      <rPr>
        <sz val="14"/>
        <color rgb="FF0070C0"/>
        <rFont val="UD Digi Kyokasho NK-R"/>
        <family val="1"/>
        <charset val="128"/>
      </rPr>
      <t>入力は「半角数字」でお願いします。</t>
    </r>
    <rPh sb="1" eb="3">
      <t>セイセキ</t>
    </rPh>
    <rPh sb="3" eb="6">
      <t>ショウメイショ</t>
    </rPh>
    <rPh sb="8" eb="10">
      <t>スイショウ</t>
    </rPh>
    <rPh sb="25" eb="27">
      <t>タンイ</t>
    </rPh>
    <rPh sb="27" eb="29">
      <t>シュウトク</t>
    </rPh>
    <rPh sb="29" eb="31">
      <t>ジョウキョウ</t>
    </rPh>
    <rPh sb="31" eb="33">
      <t>ショウカイ</t>
    </rPh>
    <rPh sb="34" eb="36">
      <t>ガメン</t>
    </rPh>
    <rPh sb="39" eb="41">
      <t>テモト</t>
    </rPh>
    <rPh sb="43" eb="45">
      <t>ヨウイ</t>
    </rPh>
    <rPh sb="50" eb="52">
      <t>ニュウリョク</t>
    </rPh>
    <rPh sb="54" eb="56">
      <t>ハンカク</t>
    </rPh>
    <rPh sb="56" eb="58">
      <t>スウジ</t>
    </rPh>
    <rPh sb="61" eb="62">
      <t>ネガ</t>
    </rPh>
    <phoneticPr fontId="2"/>
  </si>
  <si>
    <t>ハンガリー語専攻の専攻語科目演習及び専攻科目（講義＋演習）の最低修得単位数は、入学年度により異なります。</t>
    <rPh sb="5" eb="6">
      <t>ゴ</t>
    </rPh>
    <rPh sb="6" eb="8">
      <t>センコウ</t>
    </rPh>
    <rPh sb="9" eb="12">
      <t>センコウゴ</t>
    </rPh>
    <rPh sb="12" eb="14">
      <t>カモク</t>
    </rPh>
    <rPh sb="14" eb="16">
      <t>エンシュウ</t>
    </rPh>
    <rPh sb="16" eb="17">
      <t>オヨ</t>
    </rPh>
    <rPh sb="18" eb="20">
      <t>センコウ</t>
    </rPh>
    <rPh sb="20" eb="22">
      <t>カモク</t>
    </rPh>
    <rPh sb="23" eb="25">
      <t>コウギ</t>
    </rPh>
    <rPh sb="26" eb="28">
      <t>エンシュウ</t>
    </rPh>
    <rPh sb="30" eb="32">
      <t>サイテイ</t>
    </rPh>
    <rPh sb="32" eb="34">
      <t>シュウトク</t>
    </rPh>
    <rPh sb="34" eb="36">
      <t>タンイ</t>
    </rPh>
    <rPh sb="36" eb="37">
      <t>スウ</t>
    </rPh>
    <rPh sb="39" eb="41">
      <t>ニュウガク</t>
    </rPh>
    <rPh sb="41" eb="43">
      <t>ネンド</t>
    </rPh>
    <rPh sb="46" eb="47">
      <t>コト</t>
    </rPh>
    <phoneticPr fontId="2"/>
  </si>
  <si>
    <t>（４）記入例：中国語初級a・初級b・中級a　及び　イタリア語初級a・ポルトガル語初級aを単位修得した場合
　　　①＝中国語
　　　②＝3単位　　　※中国語初級a・初級b・中級a　の合計単位
　　　③＝0単位　　　※中国語中級b（高度国際性）　未修得
　　　④＝2単位　　　※イタリア語初級a・ポルトガル語初級a　の合計単位</t>
    <rPh sb="3" eb="5">
      <t>キニュウ</t>
    </rPh>
    <rPh sb="5" eb="6">
      <t>レイ</t>
    </rPh>
    <rPh sb="7" eb="10">
      <t>チュウゴクゴ</t>
    </rPh>
    <rPh sb="10" eb="12">
      <t>ショキュウ</t>
    </rPh>
    <rPh sb="14" eb="16">
      <t>ショキュウ</t>
    </rPh>
    <rPh sb="18" eb="20">
      <t>チュウキュウ</t>
    </rPh>
    <rPh sb="22" eb="23">
      <t>オヨ</t>
    </rPh>
    <rPh sb="29" eb="30">
      <t>ゴ</t>
    </rPh>
    <rPh sb="30" eb="32">
      <t>ショキュウ</t>
    </rPh>
    <rPh sb="39" eb="40">
      <t>ゴ</t>
    </rPh>
    <rPh sb="40" eb="42">
      <t>ショキュウ</t>
    </rPh>
    <rPh sb="44" eb="46">
      <t>タンイ</t>
    </rPh>
    <rPh sb="46" eb="48">
      <t>シュウトク</t>
    </rPh>
    <rPh sb="50" eb="52">
      <t>バアイ</t>
    </rPh>
    <rPh sb="58" eb="61">
      <t>チュウゴクゴ</t>
    </rPh>
    <rPh sb="68" eb="70">
      <t>タンイ</t>
    </rPh>
    <rPh sb="74" eb="77">
      <t>チュウゴクゴ</t>
    </rPh>
    <rPh sb="77" eb="79">
      <t>ショキュウ</t>
    </rPh>
    <rPh sb="81" eb="83">
      <t>ショキュウ</t>
    </rPh>
    <rPh sb="85" eb="87">
      <t>チュウキュウ</t>
    </rPh>
    <rPh sb="90" eb="92">
      <t>ゴウケイ</t>
    </rPh>
    <rPh sb="101" eb="103">
      <t>タンイ</t>
    </rPh>
    <rPh sb="107" eb="110">
      <t>チュウゴクゴ</t>
    </rPh>
    <rPh sb="110" eb="112">
      <t>チュウキュウ</t>
    </rPh>
    <rPh sb="121" eb="122">
      <t>ミ</t>
    </rPh>
    <rPh sb="122" eb="124">
      <t>シュウトク</t>
    </rPh>
    <rPh sb="131" eb="133">
      <t>タンイ</t>
    </rPh>
    <rPh sb="141" eb="142">
      <t>ゴ</t>
    </rPh>
    <rPh sb="142" eb="144">
      <t>ショキュウ</t>
    </rPh>
    <rPh sb="151" eb="152">
      <t>ゴ</t>
    </rPh>
    <rPh sb="152" eb="154">
      <t>ショキュウ</t>
    </rPh>
    <rPh sb="157" eb="159">
      <t>ゴウケイ</t>
    </rPh>
    <rPh sb="159" eb="161">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</si>
</sst>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font>
      <sz val="11"/>
      <color theme="1"/>
      <name val="游ゴシック"/>
      <family val="2"/>
      <charset val="128"/>
      <scheme val="minor"/>
    </font>
    <font>
      <b/>
      <sz val="14"/>
      <color rgb="FFFF0000"/>
      <name val="UD Digi Kyokasho NK-R"/>
      <family val="1"/>
      <charset val="128"/>
    </font>
    <font>
      <sz val="6"/>
      <name val="游ゴシック"/>
      <family val="2"/>
      <charset val="128"/>
      <scheme val="minor"/>
    </font>
    <font>
      <sz val="14"/>
      <color theme="1"/>
      <name val="UD Digi Kyokasho NK-R"/>
      <family val="3"/>
      <charset val="128"/>
    </font>
    <font>
      <b/>
      <sz val="14"/>
      <color rgb="FFFF0000"/>
      <name val="UD Digi Kyokasho NK-R"/>
      <family val="3"/>
      <charset val="128"/>
    </font>
    <font>
      <sz val="11"/>
      <color theme="1"/>
      <name val="UD Digi Kyokasho NK-R"/>
      <family val="3"/>
      <charset val="128"/>
    </font>
    <font>
      <b/>
      <sz val="14"/>
      <color theme="1"/>
      <name val="UD Digi Kyokasho NK-R"/>
      <family val="3"/>
      <charset val="128"/>
    </font>
    <font>
      <b/>
      <u/>
      <sz val="14"/>
      <color rgb="FFFF0000"/>
      <name val="UD Digi Kyokasho NK-R"/>
      <family val="3"/>
      <charset val="128"/>
    </font>
    <font>
      <sz val="12"/>
      <color theme="1"/>
      <name val="UD Digi Kyokasho NK-R"/>
      <family val="3"/>
      <charset val="128"/>
    </font>
    <font>
      <b/>
      <sz val="10"/>
      <color theme="1"/>
      <name val="UD Digi Kyokasho NK-R"/>
      <family val="3"/>
      <charset val="128"/>
    </font>
    <font>
      <sz val="14"/>
      <color theme="1"/>
      <name val="HG丸ｺﾞｼｯｸM-PRO"/>
      <family val="3"/>
      <charset val="128"/>
    </font>
    <font>
      <sz val="11"/>
      <color theme="1"/>
      <name val="HG丸ｺﾞｼｯｸM-PRO"/>
      <family val="3"/>
      <charset val="128"/>
    </font>
    <font>
      <u/>
      <sz val="14"/>
      <color theme="1"/>
      <name val="Segoe UI Symbol"/>
      <family val="3"/>
    </font>
    <font>
      <u/>
      <sz val="14"/>
      <color theme="1"/>
      <name val="UD Digi Kyokasho NK-R"/>
      <family val="3"/>
      <charset val="128"/>
    </font>
    <font>
      <b/>
      <u/>
      <sz val="14"/>
      <color theme="1"/>
      <name val="UD Digi Kyokasho NK-R"/>
      <family val="3"/>
      <charset val="128"/>
    </font>
    <font>
      <u/>
      <sz val="14"/>
      <color theme="1"/>
      <name val="UD Digi Kyokasho NK-R"/>
      <family val="1"/>
      <charset val="128"/>
    </font>
    <font>
      <b/>
      <sz val="14"/>
      <color theme="1"/>
      <name val="UD デジタル 教科書体 NK-R"/>
      <family val="3"/>
      <charset val="128"/>
    </font>
    <font>
      <b/>
      <sz val="14"/>
      <color theme="1"/>
      <name val="UD Digi Kyokasho NK-R"/>
      <family val="1"/>
      <charset val="128"/>
    </font>
    <font>
      <u/>
      <sz val="14"/>
      <color rgb="FFFF0000"/>
      <name val="UD Digi Kyokasho NK-R"/>
      <family val="1"/>
      <charset val="128"/>
    </font>
    <font>
      <u/>
      <sz val="14"/>
      <name val="UD Digi Kyokasho NK-R"/>
      <family val="1"/>
      <charset val="128"/>
    </font>
    <font>
      <u/>
      <sz val="14"/>
      <name val="UD デジタル 教科書体 NK-R"/>
      <family val="1"/>
      <charset val="128"/>
    </font>
    <font>
      <sz val="14"/>
      <color rgb="FFFF0000"/>
      <name val="UD Digi Kyokasho NK-R"/>
      <family val="3"/>
      <charset val="128"/>
    </font>
    <font>
      <b/>
      <u/>
      <sz val="14"/>
      <name val="UD Digi Kyokasho NK-R"/>
      <family val="3"/>
      <charset val="128"/>
    </font>
    <font>
      <b/>
      <u/>
      <sz val="14"/>
      <color rgb="FFFF0000"/>
      <name val="UD Digi Kyokasho NK-R"/>
      <family val="1"/>
      <charset val="128"/>
    </font>
    <font>
      <b/>
      <sz val="11"/>
      <color theme="1"/>
      <name val="UD Digi Kyokasho NK-R"/>
      <family val="3"/>
      <charset val="128"/>
    </font>
    <font>
      <sz val="11"/>
      <color theme="1"/>
      <name val="UD Digi Kyokasho NK-R"/>
      <family val="1"/>
      <charset val="128"/>
    </font>
    <font>
      <u/>
      <sz val="11"/>
      <color theme="1"/>
      <name val="UD Digi Kyokasho NK-R"/>
      <family val="1"/>
      <charset val="128"/>
    </font>
    <font>
      <sz val="11"/>
      <color rgb="FFFF0000"/>
      <name val="UD Digi Kyokasho NK-R"/>
      <family val="1"/>
      <charset val="128"/>
    </font>
    <font>
      <sz val="11"/>
      <color rgb="FFFF0000"/>
      <name val="UD Digi Kyokasho NK-R"/>
      <family val="3"/>
      <charset val="128"/>
    </font>
    <font>
      <b/>
      <sz val="12"/>
      <color theme="1"/>
      <name val="UD Digi Kyokasho NK-R"/>
      <family val="3"/>
      <charset val="128"/>
    </font>
    <font>
      <b/>
      <sz val="11"/>
      <name val="UD Digi Kyokasho NK-R"/>
      <family val="3"/>
      <charset val="128"/>
    </font>
    <font>
      <sz val="8"/>
      <color theme="1"/>
      <name val="UD Digi Kyokasho NK-R"/>
      <family val="3"/>
      <charset val="128"/>
    </font>
    <font>
      <b/>
      <u/>
      <sz val="11"/>
      <color theme="1"/>
      <name val="UD Digi Kyokasho NK-R"/>
      <family val="3"/>
      <charset val="128"/>
    </font>
    <font>
      <b/>
      <sz val="11"/>
      <color rgb="FFFF6600"/>
      <name val="UD Digi Kyokasho NK-R"/>
      <family val="3"/>
      <charset val="128"/>
    </font>
    <font>
      <b/>
      <sz val="11"/>
      <color rgb="FF00B050"/>
      <name val="UD Digi Kyokasho NK-R"/>
      <family val="3"/>
      <charset val="128"/>
    </font>
    <font>
      <sz val="11"/>
      <color rgb="FFFF6600"/>
      <name val="UD Digi Kyokasho NK-R"/>
      <family val="3"/>
      <charset val="128"/>
    </font>
    <font>
      <b/>
      <sz val="11"/>
      <color rgb="FF0070C0"/>
      <name val="UD Digi Kyokasho NK-R"/>
      <family val="3"/>
      <charset val="128"/>
    </font>
    <font>
      <b/>
      <sz val="9"/>
      <color theme="1"/>
      <name val="UD Digi Kyokasho NK-R"/>
      <family val="3"/>
      <charset val="128"/>
    </font>
    <font>
      <sz val="11"/>
      <color rgb="FF0070C0"/>
      <name val="UD Digi Kyokasho NK-R"/>
      <family val="3"/>
      <charset val="128"/>
    </font>
    <font>
      <b/>
      <sz val="11"/>
      <color rgb="FFFF0000"/>
      <name val="UD Digi Kyokasho NK-R"/>
      <family val="3"/>
      <charset val="128"/>
    </font>
    <font>
      <b/>
      <sz val="11"/>
      <color theme="1"/>
      <name val="UD デジタル 教科書体 NK-R"/>
      <family val="3"/>
      <charset val="128"/>
    </font>
    <font>
      <b/>
      <sz val="10"/>
      <name val="UD Digi Kyokasho NK-R"/>
      <family val="3"/>
      <charset val="128"/>
    </font>
    <font>
      <sz val="11"/>
      <color indexed="8"/>
      <name val="ＭＳ Ｐゴシック"/>
      <family val="3"/>
      <charset val="128"/>
    </font>
    <font>
      <sz val="11"/>
      <color theme="1"/>
      <name val="ＭＳ Ｐゴシック"/>
      <family val="3"/>
      <charset val="128"/>
    </font>
    <font>
      <sz val="11"/>
      <name val="ＭＳ Ｐゴシック"/>
      <family val="3"/>
      <charset val="128"/>
    </font>
    <font>
      <b/>
      <sz val="11"/>
      <color rgb="FFFF0000"/>
      <name val="ＭＳ Ｐゴシック"/>
      <family val="3"/>
      <charset val="128"/>
    </font>
    <font>
      <sz val="10"/>
      <color theme="1"/>
      <name val="UD Digi Kyokasho NK-R"/>
      <family val="1"/>
      <charset val="128"/>
    </font>
    <font>
      <sz val="10"/>
      <color theme="1"/>
      <name val="UD Digi Kyokasho NK-R"/>
      <charset val="128"/>
    </font>
    <font>
      <sz val="14"/>
      <color rgb="FF00B050"/>
      <name val="UD Digi Kyokasho NK-R"/>
      <family val="1"/>
      <charset val="128"/>
    </font>
    <font>
      <sz val="14"/>
      <color theme="1"/>
      <name val="UD Digi Kyokasho NK-R"/>
      <family val="1"/>
      <charset val="128"/>
    </font>
    <font>
      <b/>
      <u/>
      <sz val="14"/>
      <color theme="1"/>
      <name val="UD Digi Kyokasho NK-R"/>
      <family val="1"/>
      <charset val="128"/>
    </font>
    <font>
      <b/>
      <u/>
      <sz val="14"/>
      <color rgb="FF00B050"/>
      <name val="UD Digi Kyokasho NK-R"/>
      <family val="1"/>
      <charset val="128"/>
    </font>
    <font>
      <sz val="14"/>
      <name val="UD Digi Kyokasho NK-R"/>
      <family val="1"/>
      <charset val="128"/>
    </font>
    <font>
      <strike/>
      <sz val="14"/>
      <color theme="1"/>
      <name val="UD Digi Kyokasho NK-R"/>
      <family val="1"/>
      <charset val="128"/>
    </font>
    <font>
      <sz val="14"/>
      <color rgb="FFFF0000"/>
      <name val="UD Digi Kyokasho NK-R"/>
      <family val="1"/>
      <charset val="128"/>
    </font>
    <font>
      <b/>
      <sz val="14"/>
      <color rgb="FF00B0F0"/>
      <name val="UD Digi Kyokasho NK-R"/>
      <family val="1"/>
      <charset val="128"/>
    </font>
    <font>
      <sz val="11"/>
      <color rgb="FFFF0000"/>
      <name val="ＭＳ Ｐゴシック"/>
      <family val="3"/>
      <charset val="128"/>
    </font>
    <font>
      <b/>
      <sz val="13"/>
      <color rgb="FFFF0000"/>
      <name val="UD Digi Kyokasho NK-R"/>
      <family val="1"/>
      <charset val="128"/>
    </font>
    <font>
      <sz val="13"/>
      <color theme="1"/>
      <name val="UD Digi Kyokasho NK-R"/>
      <family val="1"/>
      <charset val="128"/>
    </font>
    <font>
      <sz val="14"/>
      <color rgb="FF0070C0"/>
      <name val="UD Digi Kyokasho NK-R"/>
      <family val="1"/>
      <charset val="128"/>
    </font>
    <font>
      <sz val="13"/>
      <color rgb="FF0070C0"/>
      <name val="UD Digi Kyokasho NK-R"/>
      <family val="1"/>
      <charset val="128"/>
    </font>
  </fonts>
  <fills count="21">
    <fill>
      <patternFill patternType="none"/>
    </fill>
    <fill>
      <patternFill patternType="gray125"/>
    </fill>
    <fill>
      <patternFill patternType="solid">
        <fgColor rgb="FFFFCCFF"/>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
      <patternFill patternType="solid">
        <fgColor rgb="FFFFCC99"/>
        <bgColor indexed="64"/>
      </patternFill>
    </fill>
    <fill>
      <patternFill patternType="solid">
        <fgColor rgb="FF92D050"/>
        <bgColor indexed="64"/>
      </patternFill>
    </fill>
    <fill>
      <patternFill patternType="solid">
        <fgColor rgb="FFFF9999"/>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24994659260841701"/>
        <bgColor indexed="64"/>
      </patternFill>
    </fill>
    <fill>
      <patternFill patternType="solid">
        <fgColor indexed="22"/>
        <bgColor indexed="0"/>
      </patternFill>
    </fill>
    <fill>
      <patternFill patternType="solid">
        <fgColor theme="9" tint="0.79998168889431442"/>
        <bgColor indexed="0"/>
      </patternFill>
    </fill>
    <fill>
      <patternFill patternType="solid">
        <fgColor theme="7" tint="0.79998168889431442"/>
        <bgColor indexed="0"/>
      </patternFill>
    </fill>
    <fill>
      <patternFill patternType="solid">
        <fgColor theme="5" tint="0.79998168889431442"/>
        <bgColor indexed="0"/>
      </patternFill>
    </fill>
    <fill>
      <patternFill patternType="solid">
        <fgColor theme="4" tint="0.79998168889431442"/>
        <bgColor indexed="0"/>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s>
  <borders count="185">
    <border>
      <left/>
      <right/>
      <top/>
      <bottom/>
      <diagonal/>
    </border>
    <border>
      <left/>
      <right/>
      <top/>
      <bottom style="dashed">
        <color rgb="FFFF0000"/>
      </bottom>
      <diagonal/>
    </border>
    <border>
      <left/>
      <right/>
      <top/>
      <bottom style="dotted">
        <color rgb="FFFF0000"/>
      </bottom>
      <diagonal/>
    </border>
    <border>
      <left style="thick">
        <color auto="1"/>
      </left>
      <right/>
      <top style="thick">
        <color auto="1"/>
      </top>
      <bottom style="thick">
        <color auto="1"/>
      </bottom>
      <diagonal/>
    </border>
    <border>
      <left/>
      <right style="thick">
        <color auto="1"/>
      </right>
      <top style="thick">
        <color auto="1"/>
      </top>
      <bottom style="thick">
        <color auto="1"/>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dotted">
        <color rgb="FFFF0000"/>
      </top>
      <bottom/>
      <diagonal/>
    </border>
    <border>
      <left style="medium">
        <color auto="1"/>
      </left>
      <right/>
      <top style="thick">
        <color auto="1"/>
      </top>
      <bottom style="thick">
        <color auto="1"/>
      </bottom>
      <diagonal/>
    </border>
    <border>
      <left/>
      <right/>
      <top style="thick">
        <color auto="1"/>
      </top>
      <bottom style="thick">
        <color auto="1"/>
      </bottom>
      <diagonal/>
    </border>
    <border>
      <left/>
      <right style="dotted">
        <color auto="1"/>
      </right>
      <top style="thick">
        <color auto="1"/>
      </top>
      <bottom style="thick">
        <color auto="1"/>
      </bottom>
      <diagonal/>
    </border>
    <border>
      <left style="dotted">
        <color auto="1"/>
      </left>
      <right/>
      <top style="thick">
        <color auto="1"/>
      </top>
      <bottom style="thick">
        <color auto="1"/>
      </bottom>
      <diagonal/>
    </border>
    <border>
      <left style="thick">
        <color rgb="FFFF0000"/>
      </left>
      <right/>
      <top style="thick">
        <color rgb="FFFF0000"/>
      </top>
      <bottom style="thick">
        <color auto="1"/>
      </bottom>
      <diagonal/>
    </border>
    <border>
      <left/>
      <right/>
      <top style="thick">
        <color rgb="FFFF0000"/>
      </top>
      <bottom style="thick">
        <color auto="1"/>
      </bottom>
      <diagonal/>
    </border>
    <border>
      <left/>
      <right style="thick">
        <color rgb="FFFF0000"/>
      </right>
      <top style="thick">
        <color rgb="FFFF0000"/>
      </top>
      <bottom style="thick">
        <color auto="1"/>
      </bottom>
      <diagonal/>
    </border>
    <border>
      <left/>
      <right style="thick">
        <color rgb="FFFF0000"/>
      </right>
      <top style="thick">
        <color auto="1"/>
      </top>
      <bottom style="thick">
        <color auto="1"/>
      </bottom>
      <diagonal/>
    </border>
    <border>
      <left style="thick">
        <color rgb="FFFF0000"/>
      </left>
      <right style="thick">
        <color rgb="FFFF0000"/>
      </right>
      <top style="thick">
        <color rgb="FFFF0000"/>
      </top>
      <bottom style="thick">
        <color auto="1"/>
      </bottom>
      <diagonal/>
    </border>
    <border>
      <left style="thick">
        <color auto="1"/>
      </left>
      <right/>
      <top style="thick">
        <color auto="1"/>
      </top>
      <bottom/>
      <diagonal/>
    </border>
    <border>
      <left/>
      <right style="dotted">
        <color auto="1"/>
      </right>
      <top style="thick">
        <color auto="1"/>
      </top>
      <bottom/>
      <diagonal/>
    </border>
    <border>
      <left style="dotted">
        <color auto="1"/>
      </left>
      <right/>
      <top style="thick">
        <color auto="1"/>
      </top>
      <bottom style="medium">
        <color auto="1"/>
      </bottom>
      <diagonal/>
    </border>
    <border>
      <left/>
      <right style="dotted">
        <color auto="1"/>
      </right>
      <top style="thick">
        <color auto="1"/>
      </top>
      <bottom style="medium">
        <color auto="1"/>
      </bottom>
      <diagonal/>
    </border>
    <border>
      <left/>
      <right/>
      <top style="thick">
        <color auto="1"/>
      </top>
      <bottom style="medium">
        <color auto="1"/>
      </bottom>
      <diagonal/>
    </border>
    <border diagonalUp="1">
      <left style="dashed">
        <color auto="1"/>
      </left>
      <right/>
      <top style="thick">
        <color auto="1"/>
      </top>
      <bottom/>
      <diagonal style="thin">
        <color auto="1"/>
      </diagonal>
    </border>
    <border diagonalUp="1">
      <left/>
      <right/>
      <top style="thick">
        <color auto="1"/>
      </top>
      <bottom/>
      <diagonal style="thin">
        <color auto="1"/>
      </diagonal>
    </border>
    <border>
      <left style="thick">
        <color rgb="FFFF0000"/>
      </left>
      <right/>
      <top style="thick">
        <color auto="1"/>
      </top>
      <bottom style="medium">
        <color auto="1"/>
      </bottom>
      <diagonal/>
    </border>
    <border>
      <left/>
      <right style="thick">
        <color rgb="FFFF0000"/>
      </right>
      <top style="thick">
        <color auto="1"/>
      </top>
      <bottom style="medium">
        <color auto="1"/>
      </bottom>
      <diagonal/>
    </border>
    <border>
      <left/>
      <right style="thick">
        <color rgb="FFFF0000"/>
      </right>
      <top style="thick">
        <color auto="1"/>
      </top>
      <bottom/>
      <diagonal/>
    </border>
    <border>
      <left style="thick">
        <color rgb="FFFF0000"/>
      </left>
      <right style="thick">
        <color rgb="FFFF0000"/>
      </right>
      <top style="thick">
        <color auto="1"/>
      </top>
      <bottom/>
      <diagonal/>
    </border>
    <border>
      <left style="thick">
        <color auto="1"/>
      </left>
      <right/>
      <top/>
      <bottom/>
      <diagonal/>
    </border>
    <border>
      <left/>
      <right style="dotted">
        <color auto="1"/>
      </right>
      <top/>
      <bottom/>
      <diagonal/>
    </border>
    <border>
      <left style="dotted">
        <color auto="1"/>
      </left>
      <right/>
      <top style="medium">
        <color auto="1"/>
      </top>
      <bottom style="medium">
        <color auto="1"/>
      </bottom>
      <diagonal/>
    </border>
    <border>
      <left/>
      <right style="dotted">
        <color auto="1"/>
      </right>
      <top style="medium">
        <color auto="1"/>
      </top>
      <bottom style="medium">
        <color auto="1"/>
      </bottom>
      <diagonal/>
    </border>
    <border>
      <left/>
      <right/>
      <top style="medium">
        <color auto="1"/>
      </top>
      <bottom style="medium">
        <color auto="1"/>
      </bottom>
      <diagonal/>
    </border>
    <border diagonalUp="1">
      <left style="dashed">
        <color auto="1"/>
      </left>
      <right/>
      <top/>
      <bottom/>
      <diagonal style="thin">
        <color auto="1"/>
      </diagonal>
    </border>
    <border diagonalUp="1">
      <left/>
      <right/>
      <top/>
      <bottom/>
      <diagonal style="thin">
        <color auto="1"/>
      </diagonal>
    </border>
    <border>
      <left style="thick">
        <color rgb="FFFF0000"/>
      </left>
      <right/>
      <top style="medium">
        <color auto="1"/>
      </top>
      <bottom style="medium">
        <color auto="1"/>
      </bottom>
      <diagonal/>
    </border>
    <border>
      <left/>
      <right style="thick">
        <color rgb="FFFF0000"/>
      </right>
      <top style="medium">
        <color auto="1"/>
      </top>
      <bottom style="medium">
        <color auto="1"/>
      </bottom>
      <diagonal/>
    </border>
    <border>
      <left/>
      <right/>
      <top/>
      <bottom style="medium">
        <color auto="1"/>
      </bottom>
      <diagonal/>
    </border>
    <border>
      <left/>
      <right style="dotted">
        <color auto="1"/>
      </right>
      <top/>
      <bottom style="medium">
        <color auto="1"/>
      </bottom>
      <diagonal/>
    </border>
    <border>
      <left/>
      <right style="thick">
        <color rgb="FFFF0000"/>
      </right>
      <top/>
      <bottom/>
      <diagonal/>
    </border>
    <border>
      <left style="thick">
        <color rgb="FFFF0000"/>
      </left>
      <right style="thick">
        <color rgb="FFFF0000"/>
      </right>
      <top/>
      <bottom/>
      <diagonal/>
    </border>
    <border>
      <left style="dotted">
        <color auto="1"/>
      </left>
      <right/>
      <top style="medium">
        <color auto="1"/>
      </top>
      <bottom/>
      <diagonal/>
    </border>
    <border>
      <left/>
      <right/>
      <top style="medium">
        <color auto="1"/>
      </top>
      <bottom/>
      <diagonal/>
    </border>
    <border>
      <left/>
      <right/>
      <top style="medium">
        <color auto="1"/>
      </top>
      <bottom style="thin">
        <color auto="1"/>
      </bottom>
      <diagonal/>
    </border>
    <border>
      <left style="dotted">
        <color auto="1"/>
      </left>
      <right/>
      <top/>
      <bottom style="medium">
        <color auto="1"/>
      </bottom>
      <diagonal/>
    </border>
    <border>
      <left/>
      <right style="thick">
        <color rgb="FFFF0000"/>
      </right>
      <top/>
      <bottom style="medium">
        <color auto="1"/>
      </bottom>
      <diagonal/>
    </border>
    <border>
      <left/>
      <right style="dotted">
        <color auto="1"/>
      </right>
      <top style="medium">
        <color auto="1"/>
      </top>
      <bottom/>
      <diagonal/>
    </border>
    <border>
      <left style="dotted">
        <color auto="1"/>
      </left>
      <right/>
      <top style="medium">
        <color auto="1"/>
      </top>
      <bottom style="double">
        <color auto="1"/>
      </bottom>
      <diagonal/>
    </border>
    <border>
      <left/>
      <right/>
      <top style="medium">
        <color auto="1"/>
      </top>
      <bottom style="double">
        <color auto="1"/>
      </bottom>
      <diagonal/>
    </border>
    <border diagonalUp="1">
      <left style="dashed">
        <color auto="1"/>
      </left>
      <right/>
      <top/>
      <bottom style="double">
        <color auto="1"/>
      </bottom>
      <diagonal style="thin">
        <color auto="1"/>
      </diagonal>
    </border>
    <border diagonalUp="1">
      <left/>
      <right/>
      <top/>
      <bottom style="double">
        <color auto="1"/>
      </bottom>
      <diagonal style="thin">
        <color auto="1"/>
      </diagonal>
    </border>
    <border>
      <left style="thick">
        <color rgb="FFFF0000"/>
      </left>
      <right/>
      <top style="medium">
        <color auto="1"/>
      </top>
      <bottom style="double">
        <color auto="1"/>
      </bottom>
      <diagonal/>
    </border>
    <border>
      <left/>
      <right style="thick">
        <color rgb="FFFF0000"/>
      </right>
      <top style="medium">
        <color auto="1"/>
      </top>
      <bottom style="double">
        <color auto="1"/>
      </bottom>
      <diagonal/>
    </border>
    <border>
      <left/>
      <right style="dotted">
        <color auto="1"/>
      </right>
      <top style="medium">
        <color auto="1"/>
      </top>
      <bottom style="double">
        <color auto="1"/>
      </bottom>
      <diagonal/>
    </border>
    <border>
      <left style="thick">
        <color auto="1"/>
      </left>
      <right/>
      <top/>
      <bottom style="thick">
        <color auto="1"/>
      </bottom>
      <diagonal/>
    </border>
    <border>
      <left/>
      <right style="dotted">
        <color auto="1"/>
      </right>
      <top/>
      <bottom style="thick">
        <color auto="1"/>
      </bottom>
      <diagonal/>
    </border>
    <border>
      <left style="dotted">
        <color auto="1"/>
      </left>
      <right/>
      <top style="double">
        <color auto="1"/>
      </top>
      <bottom style="thick">
        <color auto="1"/>
      </bottom>
      <diagonal/>
    </border>
    <border>
      <left/>
      <right style="dotted">
        <color auto="1"/>
      </right>
      <top style="double">
        <color auto="1"/>
      </top>
      <bottom style="thick">
        <color auto="1"/>
      </bottom>
      <diagonal/>
    </border>
    <border>
      <left/>
      <right/>
      <top style="double">
        <color auto="1"/>
      </top>
      <bottom style="thick">
        <color auto="1"/>
      </bottom>
      <diagonal/>
    </border>
    <border>
      <left style="thick">
        <color rgb="FFFF0000"/>
      </left>
      <right/>
      <top style="double">
        <color auto="1"/>
      </top>
      <bottom style="thick">
        <color auto="1"/>
      </bottom>
      <diagonal/>
    </border>
    <border>
      <left/>
      <right style="thick">
        <color rgb="FFFF0000"/>
      </right>
      <top style="double">
        <color auto="1"/>
      </top>
      <bottom style="thick">
        <color auto="1"/>
      </bottom>
      <diagonal/>
    </border>
    <border>
      <left/>
      <right/>
      <top/>
      <bottom style="thick">
        <color auto="1"/>
      </bottom>
      <diagonal/>
    </border>
    <border>
      <left/>
      <right style="thick">
        <color rgb="FFFF0000"/>
      </right>
      <top/>
      <bottom style="thick">
        <color auto="1"/>
      </bottom>
      <diagonal/>
    </border>
    <border>
      <left style="thick">
        <color rgb="FFFF0000"/>
      </left>
      <right style="thick">
        <color rgb="FFFF0000"/>
      </right>
      <top/>
      <bottom style="thick">
        <color auto="1"/>
      </bottom>
      <diagonal/>
    </border>
    <border diagonalUp="1">
      <left style="dotted">
        <color auto="1"/>
      </left>
      <right/>
      <top style="thick">
        <color auto="1"/>
      </top>
      <bottom/>
      <diagonal style="thin">
        <color auto="1"/>
      </diagonal>
    </border>
    <border diagonalUp="1">
      <left style="dotted">
        <color auto="1"/>
      </left>
      <right/>
      <top/>
      <bottom style="double">
        <color auto="1"/>
      </bottom>
      <diagonal style="thin">
        <color auto="1"/>
      </diagonal>
    </border>
    <border>
      <left style="dotted">
        <color auto="1"/>
      </left>
      <right/>
      <top/>
      <bottom style="thick">
        <color auto="1"/>
      </bottom>
      <diagonal/>
    </border>
    <border>
      <left style="thick">
        <color rgb="FFFF0000"/>
      </left>
      <right/>
      <top style="thick">
        <color auto="1"/>
      </top>
      <bottom/>
      <diagonal/>
    </border>
    <border>
      <left/>
      <right/>
      <top style="thick">
        <color auto="1"/>
      </top>
      <bottom/>
      <diagonal/>
    </border>
    <border>
      <left style="thick">
        <color rgb="FF00B0F0"/>
      </left>
      <right style="dotted">
        <color auto="1"/>
      </right>
      <top style="thick">
        <color rgb="FF00B0F0"/>
      </top>
      <bottom/>
      <diagonal/>
    </border>
    <border>
      <left style="dotted">
        <color auto="1"/>
      </left>
      <right style="thick">
        <color rgb="FF00B0F0"/>
      </right>
      <top style="thick">
        <color rgb="FF00B0F0"/>
      </top>
      <bottom/>
      <diagonal/>
    </border>
    <border>
      <left style="dotted">
        <color auto="1"/>
      </left>
      <right/>
      <top style="mediumDashed">
        <color auto="1"/>
      </top>
      <bottom style="thin">
        <color auto="1"/>
      </bottom>
      <diagonal/>
    </border>
    <border>
      <left/>
      <right style="dotted">
        <color auto="1"/>
      </right>
      <top style="mediumDashed">
        <color auto="1"/>
      </top>
      <bottom style="thin">
        <color auto="1"/>
      </bottom>
      <diagonal/>
    </border>
    <border>
      <left style="dotted">
        <color auto="1"/>
      </left>
      <right style="dotted">
        <color auto="1"/>
      </right>
      <top style="mediumDashed">
        <color auto="1"/>
      </top>
      <bottom/>
      <diagonal/>
    </border>
    <border>
      <left style="thick">
        <color rgb="FF00B0F0"/>
      </left>
      <right style="dotted">
        <color auto="1"/>
      </right>
      <top/>
      <bottom/>
      <diagonal/>
    </border>
    <border>
      <left style="dotted">
        <color auto="1"/>
      </left>
      <right style="thick">
        <color rgb="FF00B0F0"/>
      </right>
      <top/>
      <bottom/>
      <diagonal/>
    </border>
    <border>
      <left/>
      <right style="thin">
        <color auto="1"/>
      </right>
      <top style="medium">
        <color auto="1"/>
      </top>
      <bottom style="thin">
        <color auto="1"/>
      </bottom>
      <diagonal/>
    </border>
    <border>
      <left style="thin">
        <color auto="1"/>
      </left>
      <right/>
      <top style="medium">
        <color auto="1"/>
      </top>
      <bottom/>
      <diagonal/>
    </border>
    <border>
      <left/>
      <right style="thick">
        <color rgb="FFFF0000"/>
      </right>
      <top style="medium">
        <color auto="1"/>
      </top>
      <bottom/>
      <diagonal/>
    </border>
    <border>
      <left style="dotted">
        <color auto="1"/>
      </left>
      <right style="dotted">
        <color auto="1"/>
      </right>
      <top style="thin">
        <color auto="1"/>
      </top>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
      <left style="dotted">
        <color auto="1"/>
      </left>
      <right style="dotted">
        <color auto="1"/>
      </right>
      <top/>
      <bottom/>
      <diagonal/>
    </border>
    <border>
      <left/>
      <right/>
      <top/>
      <bottom style="dotted">
        <color auto="1"/>
      </bottom>
      <diagonal/>
    </border>
    <border>
      <left style="dotted">
        <color auto="1"/>
      </left>
      <right style="thin">
        <color auto="1"/>
      </right>
      <top/>
      <bottom/>
      <diagonal/>
    </border>
    <border>
      <left style="thin">
        <color auto="1"/>
      </left>
      <right/>
      <top/>
      <bottom/>
      <diagonal/>
    </border>
    <border>
      <left/>
      <right style="dotted">
        <color auto="1"/>
      </right>
      <top style="thin">
        <color auto="1"/>
      </top>
      <bottom style="dotted">
        <color auto="1"/>
      </bottom>
      <diagonal/>
    </border>
    <border>
      <left/>
      <right style="thin">
        <color auto="1"/>
      </right>
      <top/>
      <bottom/>
      <diagonal/>
    </border>
    <border>
      <left style="dotted">
        <color auto="1"/>
      </left>
      <right style="dotted">
        <color auto="1"/>
      </right>
      <top/>
      <bottom style="medium">
        <color auto="1"/>
      </bottom>
      <diagonal/>
    </border>
    <border>
      <left/>
      <right style="dotted">
        <color auto="1"/>
      </right>
      <top style="dotted">
        <color auto="1"/>
      </top>
      <bottom style="medium">
        <color auto="1"/>
      </bottom>
      <diagonal/>
    </border>
    <border>
      <left/>
      <right/>
      <top style="dotted">
        <color auto="1"/>
      </top>
      <bottom style="medium">
        <color auto="1"/>
      </bottom>
      <diagonal/>
    </border>
    <border>
      <left style="dotted">
        <color auto="1"/>
      </left>
      <right style="thin">
        <color auto="1"/>
      </right>
      <top/>
      <bottom style="medium">
        <color auto="1"/>
      </bottom>
      <diagonal/>
    </border>
    <border>
      <left style="thin">
        <color auto="1"/>
      </left>
      <right/>
      <top/>
      <bottom style="medium">
        <color auto="1"/>
      </bottom>
      <diagonal/>
    </border>
    <border>
      <left/>
      <right style="thin">
        <color auto="1"/>
      </right>
      <top/>
      <bottom style="medium">
        <color auto="1"/>
      </bottom>
      <diagonal/>
    </border>
    <border>
      <left/>
      <right style="thick">
        <color rgb="FF00B0F0"/>
      </right>
      <top style="medium">
        <color auto="1"/>
      </top>
      <bottom style="medium">
        <color auto="1"/>
      </bottom>
      <diagonal/>
    </border>
    <border>
      <left/>
      <right style="thick">
        <color rgb="FF00B0F0"/>
      </right>
      <top style="medium">
        <color auto="1"/>
      </top>
      <bottom/>
      <diagonal/>
    </border>
    <border>
      <left/>
      <right style="thin">
        <color auto="1"/>
      </right>
      <top style="medium">
        <color auto="1"/>
      </top>
      <bottom style="dotted">
        <color auto="1"/>
      </bottom>
      <diagonal/>
    </border>
    <border>
      <left/>
      <right/>
      <top style="double">
        <color auto="1"/>
      </top>
      <bottom/>
      <diagonal/>
    </border>
    <border>
      <left/>
      <right style="dotted">
        <color auto="1"/>
      </right>
      <top style="double">
        <color auto="1"/>
      </top>
      <bottom/>
      <diagonal/>
    </border>
    <border>
      <left style="dotted">
        <color auto="1"/>
      </left>
      <right style="dotted">
        <color auto="1"/>
      </right>
      <top style="dotted">
        <color auto="1"/>
      </top>
      <bottom style="medium">
        <color auto="1"/>
      </bottom>
      <diagonal/>
    </border>
    <border>
      <left/>
      <right style="thick">
        <color rgb="FF00B0F0"/>
      </right>
      <top/>
      <bottom style="medium">
        <color auto="1"/>
      </bottom>
      <diagonal/>
    </border>
    <border>
      <left style="dotted">
        <color auto="1"/>
      </left>
      <right style="thin">
        <color auto="1"/>
      </right>
      <top style="dotted">
        <color auto="1"/>
      </top>
      <bottom style="medium">
        <color auto="1"/>
      </bottom>
      <diagonal/>
    </border>
    <border>
      <left style="thin">
        <color auto="1"/>
      </left>
      <right style="dotted">
        <color auto="1"/>
      </right>
      <top style="dotted">
        <color auto="1"/>
      </top>
      <bottom style="medium">
        <color auto="1"/>
      </bottom>
      <diagonal/>
    </border>
    <border>
      <left style="dotted">
        <color auto="1"/>
      </left>
      <right/>
      <top/>
      <bottom/>
      <diagonal/>
    </border>
    <border>
      <left/>
      <right style="thick">
        <color rgb="FF00B0F0"/>
      </right>
      <top/>
      <bottom/>
      <diagonal/>
    </border>
    <border>
      <left style="thick">
        <color rgb="FF00B0F0"/>
      </left>
      <right style="dotted">
        <color auto="1"/>
      </right>
      <top/>
      <bottom style="thick">
        <color rgb="FF00B0F0"/>
      </bottom>
      <diagonal/>
    </border>
    <border>
      <left style="dotted">
        <color auto="1"/>
      </left>
      <right style="thick">
        <color rgb="FF00B0F0"/>
      </right>
      <top/>
      <bottom style="thick">
        <color rgb="FF00B0F0"/>
      </bottom>
      <diagonal/>
    </border>
    <border diagonalUp="1">
      <left style="dotted">
        <color auto="1"/>
      </left>
      <right/>
      <top style="thick">
        <color rgb="FF00B0F0"/>
      </top>
      <bottom style="double">
        <color auto="1"/>
      </bottom>
      <diagonal style="thin">
        <color auto="1"/>
      </diagonal>
    </border>
    <border diagonalUp="1">
      <left/>
      <right/>
      <top style="thick">
        <color rgb="FF00B0F0"/>
      </top>
      <bottom style="double">
        <color auto="1"/>
      </bottom>
      <diagonal style="thin">
        <color auto="1"/>
      </diagonal>
    </border>
    <border>
      <left style="thick">
        <color rgb="FFFF0000"/>
      </left>
      <right/>
      <top/>
      <bottom style="double">
        <color auto="1"/>
      </bottom>
      <diagonal/>
    </border>
    <border>
      <left/>
      <right/>
      <top/>
      <bottom style="double">
        <color auto="1"/>
      </bottom>
      <diagonal/>
    </border>
    <border>
      <left/>
      <right style="thick">
        <color rgb="FFFF0000"/>
      </right>
      <top/>
      <bottom style="double">
        <color auto="1"/>
      </bottom>
      <diagonal/>
    </border>
    <border>
      <left/>
      <right style="dotted">
        <color auto="1"/>
      </right>
      <top/>
      <bottom style="double">
        <color auto="1"/>
      </bottom>
      <diagonal/>
    </border>
    <border>
      <left style="dotted">
        <color auto="1"/>
      </left>
      <right style="dotted">
        <color auto="1"/>
      </right>
      <top style="double">
        <color auto="1"/>
      </top>
      <bottom style="thick">
        <color auto="1"/>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ck">
        <color rgb="FFFF0000"/>
      </left>
      <right style="thick">
        <color rgb="FFFF0000"/>
      </right>
      <top/>
      <bottom style="thick">
        <color rgb="FFFF0000"/>
      </bottom>
      <diagonal/>
    </border>
    <border>
      <left style="medium">
        <color indexed="8"/>
      </left>
      <right style="thin">
        <color indexed="8"/>
      </right>
      <top style="medium">
        <color indexed="8"/>
      </top>
      <bottom style="double">
        <color indexed="8"/>
      </bottom>
      <diagonal/>
    </border>
    <border>
      <left style="thin">
        <color indexed="8"/>
      </left>
      <right style="double">
        <color indexed="8"/>
      </right>
      <top style="medium">
        <color indexed="8"/>
      </top>
      <bottom style="double">
        <color indexed="8"/>
      </bottom>
      <diagonal/>
    </border>
    <border>
      <left/>
      <right/>
      <top style="medium">
        <color indexed="8"/>
      </top>
      <bottom style="double">
        <color indexed="8"/>
      </bottom>
      <diagonal/>
    </border>
    <border>
      <left style="thick">
        <color rgb="FFFF0000"/>
      </left>
      <right style="thick">
        <color rgb="FFFF0000"/>
      </right>
      <top style="thick">
        <color rgb="FFFF0000"/>
      </top>
      <bottom style="double">
        <color indexed="8"/>
      </bottom>
      <diagonal/>
    </border>
    <border>
      <left style="thick">
        <color rgb="FFFF0000"/>
      </left>
      <right/>
      <top style="thick">
        <color rgb="FFFF0000"/>
      </top>
      <bottom style="double">
        <color indexed="8"/>
      </bottom>
      <diagonal/>
    </border>
    <border>
      <left style="medium">
        <color indexed="8"/>
      </left>
      <right style="dotted">
        <color indexed="8"/>
      </right>
      <top style="thick">
        <color rgb="FFFF0000"/>
      </top>
      <bottom style="double">
        <color indexed="8"/>
      </bottom>
      <diagonal/>
    </border>
    <border>
      <left style="dotted">
        <color indexed="8"/>
      </left>
      <right style="dotted">
        <color indexed="8"/>
      </right>
      <top style="thick">
        <color rgb="FFFF0000"/>
      </top>
      <bottom style="double">
        <color indexed="8"/>
      </bottom>
      <diagonal/>
    </border>
    <border>
      <left style="dotted">
        <color indexed="8"/>
      </left>
      <right style="medium">
        <color indexed="8"/>
      </right>
      <top style="thick">
        <color rgb="FFFF0000"/>
      </top>
      <bottom style="double">
        <color indexed="8"/>
      </bottom>
      <diagonal/>
    </border>
    <border>
      <left/>
      <right style="thin">
        <color indexed="8"/>
      </right>
      <top style="thick">
        <color rgb="FFFF0000"/>
      </top>
      <bottom style="double">
        <color indexed="8"/>
      </bottom>
      <diagonal/>
    </border>
    <border>
      <left style="thin">
        <color indexed="8"/>
      </left>
      <right style="thick">
        <color rgb="FFFF0000"/>
      </right>
      <top style="thick">
        <color rgb="FFFF0000"/>
      </top>
      <bottom style="double">
        <color indexed="8"/>
      </bottom>
      <diagonal/>
    </border>
    <border>
      <left style="medium">
        <color indexed="8"/>
      </left>
      <right style="thin">
        <color indexed="8"/>
      </right>
      <top/>
      <bottom style="thin">
        <color indexed="8"/>
      </bottom>
      <diagonal/>
    </border>
    <border>
      <left style="thin">
        <color indexed="8"/>
      </left>
      <right style="double">
        <color indexed="8"/>
      </right>
      <top/>
      <bottom style="thin">
        <color indexed="8"/>
      </bottom>
      <diagonal/>
    </border>
    <border>
      <left/>
      <right/>
      <top/>
      <bottom style="thin">
        <color indexed="8"/>
      </bottom>
      <diagonal/>
    </border>
    <border>
      <left style="thick">
        <color rgb="FFFF0000"/>
      </left>
      <right style="thick">
        <color rgb="FFFF0000"/>
      </right>
      <top/>
      <bottom style="thin">
        <color indexed="8"/>
      </bottom>
      <diagonal/>
    </border>
    <border>
      <left style="thick">
        <color rgb="FFFF0000"/>
      </left>
      <right/>
      <top/>
      <bottom style="thin">
        <color indexed="8"/>
      </bottom>
      <diagonal/>
    </border>
    <border>
      <left style="medium">
        <color indexed="8"/>
      </left>
      <right style="dotted">
        <color indexed="8"/>
      </right>
      <top/>
      <bottom style="thin">
        <color indexed="8"/>
      </bottom>
      <diagonal/>
    </border>
    <border>
      <left style="dotted">
        <color indexed="8"/>
      </left>
      <right style="dotted">
        <color indexed="8"/>
      </right>
      <top/>
      <bottom style="thin">
        <color indexed="8"/>
      </bottom>
      <diagonal/>
    </border>
    <border>
      <left style="dotted">
        <color indexed="8"/>
      </left>
      <right style="medium">
        <color indexed="8"/>
      </right>
      <top/>
      <bottom style="thin">
        <color indexed="8"/>
      </bottom>
      <diagonal/>
    </border>
    <border>
      <left/>
      <right style="thin">
        <color indexed="8"/>
      </right>
      <top/>
      <bottom style="thin">
        <color indexed="8"/>
      </bottom>
      <diagonal/>
    </border>
    <border>
      <left style="thin">
        <color indexed="8"/>
      </left>
      <right style="thick">
        <color rgb="FFFF0000"/>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style="thick">
        <color rgb="FFFF0000"/>
      </left>
      <right style="thick">
        <color rgb="FFFF0000"/>
      </right>
      <top style="thin">
        <color indexed="8"/>
      </top>
      <bottom style="thin">
        <color indexed="8"/>
      </bottom>
      <diagonal/>
    </border>
    <border>
      <left style="thick">
        <color rgb="FFFF0000"/>
      </left>
      <right/>
      <top style="thin">
        <color indexed="8"/>
      </top>
      <bottom style="thin">
        <color indexed="8"/>
      </bottom>
      <diagonal/>
    </border>
    <border>
      <left style="medium">
        <color indexed="8"/>
      </left>
      <right style="dotted">
        <color indexed="8"/>
      </right>
      <top style="thin">
        <color indexed="8"/>
      </top>
      <bottom style="thin">
        <color indexed="8"/>
      </bottom>
      <diagonal/>
    </border>
    <border>
      <left style="dotted">
        <color indexed="8"/>
      </left>
      <right style="dotted">
        <color indexed="8"/>
      </right>
      <top style="thin">
        <color indexed="8"/>
      </top>
      <bottom style="thin">
        <color indexed="8"/>
      </bottom>
      <diagonal/>
    </border>
    <border>
      <left style="dotted">
        <color indexed="8"/>
      </left>
      <right style="medium">
        <color indexed="8"/>
      </right>
      <top style="thin">
        <color indexed="8"/>
      </top>
      <bottom style="thin">
        <color indexed="8"/>
      </bottom>
      <diagonal/>
    </border>
    <border>
      <left style="thin">
        <color indexed="8"/>
      </left>
      <right style="thick">
        <color rgb="FFFF0000"/>
      </right>
      <top style="thin">
        <color indexed="8"/>
      </top>
      <bottom style="thin">
        <color indexed="8"/>
      </bottom>
      <diagonal/>
    </border>
    <border>
      <left style="medium">
        <color indexed="8"/>
      </left>
      <right style="thin">
        <color indexed="8"/>
      </right>
      <top style="thin">
        <color indexed="8"/>
      </top>
      <bottom style="dotted">
        <color indexed="8"/>
      </bottom>
      <diagonal/>
    </border>
    <border>
      <left style="thin">
        <color indexed="8"/>
      </left>
      <right style="double">
        <color indexed="8"/>
      </right>
      <top style="thin">
        <color indexed="8"/>
      </top>
      <bottom style="dotted">
        <color indexed="8"/>
      </bottom>
      <diagonal/>
    </border>
    <border>
      <left/>
      <right/>
      <top style="thin">
        <color indexed="8"/>
      </top>
      <bottom style="dotted">
        <color indexed="8"/>
      </bottom>
      <diagonal/>
    </border>
    <border>
      <left style="thick">
        <color rgb="FFFF0000"/>
      </left>
      <right style="thick">
        <color rgb="FFFF0000"/>
      </right>
      <top style="thin">
        <color indexed="8"/>
      </top>
      <bottom style="dotted">
        <color indexed="8"/>
      </bottom>
      <diagonal/>
    </border>
    <border>
      <left style="thick">
        <color rgb="FFFF0000"/>
      </left>
      <right/>
      <top style="thin">
        <color indexed="8"/>
      </top>
      <bottom style="dotted">
        <color indexed="8"/>
      </bottom>
      <diagonal/>
    </border>
    <border>
      <left style="medium">
        <color indexed="8"/>
      </left>
      <right style="dotted">
        <color indexed="8"/>
      </right>
      <top style="thin">
        <color indexed="8"/>
      </top>
      <bottom style="dotted">
        <color indexed="8"/>
      </bottom>
      <diagonal/>
    </border>
    <border>
      <left style="dotted">
        <color indexed="8"/>
      </left>
      <right style="dotted">
        <color indexed="8"/>
      </right>
      <top style="thin">
        <color indexed="8"/>
      </top>
      <bottom style="dotted">
        <color indexed="8"/>
      </bottom>
      <diagonal/>
    </border>
    <border>
      <left style="dotted">
        <color indexed="8"/>
      </left>
      <right style="medium">
        <color indexed="8"/>
      </right>
      <top style="thin">
        <color indexed="8"/>
      </top>
      <bottom style="dotted">
        <color indexed="8"/>
      </bottom>
      <diagonal/>
    </border>
    <border>
      <left style="thin">
        <color indexed="8"/>
      </left>
      <right style="thick">
        <color rgb="FFFF0000"/>
      </right>
      <top style="thin">
        <color indexed="8"/>
      </top>
      <bottom style="dotted">
        <color indexed="8"/>
      </bottom>
      <diagonal/>
    </border>
    <border>
      <left style="medium">
        <color indexed="8"/>
      </left>
      <right style="thin">
        <color indexed="8"/>
      </right>
      <top style="dotted">
        <color indexed="8"/>
      </top>
      <bottom style="thin">
        <color indexed="8"/>
      </bottom>
      <diagonal/>
    </border>
    <border>
      <left style="thin">
        <color indexed="8"/>
      </left>
      <right style="double">
        <color indexed="8"/>
      </right>
      <top style="dotted">
        <color indexed="8"/>
      </top>
      <bottom style="thin">
        <color indexed="8"/>
      </bottom>
      <diagonal/>
    </border>
    <border>
      <left/>
      <right/>
      <top style="dotted">
        <color indexed="8"/>
      </top>
      <bottom style="thin">
        <color indexed="8"/>
      </bottom>
      <diagonal/>
    </border>
    <border>
      <left style="thick">
        <color rgb="FFFF0000"/>
      </left>
      <right style="thick">
        <color rgb="FFFF0000"/>
      </right>
      <top style="dotted">
        <color indexed="8"/>
      </top>
      <bottom style="thin">
        <color indexed="8"/>
      </bottom>
      <diagonal/>
    </border>
    <border>
      <left style="thick">
        <color rgb="FFFF0000"/>
      </left>
      <right/>
      <top style="dotted">
        <color indexed="8"/>
      </top>
      <bottom style="thin">
        <color indexed="8"/>
      </bottom>
      <diagonal/>
    </border>
    <border>
      <left style="medium">
        <color indexed="8"/>
      </left>
      <right style="dotted">
        <color indexed="8"/>
      </right>
      <top style="dotted">
        <color indexed="8"/>
      </top>
      <bottom style="thin">
        <color indexed="8"/>
      </bottom>
      <diagonal/>
    </border>
    <border>
      <left style="dotted">
        <color indexed="8"/>
      </left>
      <right style="dotted">
        <color indexed="8"/>
      </right>
      <top style="dotted">
        <color indexed="8"/>
      </top>
      <bottom style="thin">
        <color indexed="8"/>
      </bottom>
      <diagonal/>
    </border>
    <border>
      <left style="dotted">
        <color indexed="8"/>
      </left>
      <right style="medium">
        <color indexed="8"/>
      </right>
      <top style="dotted">
        <color indexed="8"/>
      </top>
      <bottom style="thin">
        <color indexed="8"/>
      </bottom>
      <diagonal/>
    </border>
    <border>
      <left style="thin">
        <color indexed="8"/>
      </left>
      <right style="thick">
        <color rgb="FFFF0000"/>
      </right>
      <top style="dotted">
        <color indexed="8"/>
      </top>
      <bottom style="thin">
        <color indexed="8"/>
      </bottom>
      <diagonal/>
    </border>
    <border>
      <left style="medium">
        <color indexed="8"/>
      </left>
      <right style="thin">
        <color indexed="8"/>
      </right>
      <top style="dotted">
        <color indexed="8"/>
      </top>
      <bottom style="medium">
        <color indexed="8"/>
      </bottom>
      <diagonal/>
    </border>
    <border>
      <left style="thin">
        <color indexed="8"/>
      </left>
      <right style="double">
        <color indexed="8"/>
      </right>
      <top style="dotted">
        <color indexed="8"/>
      </top>
      <bottom style="medium">
        <color indexed="8"/>
      </bottom>
      <diagonal/>
    </border>
    <border>
      <left/>
      <right/>
      <top style="dotted">
        <color indexed="8"/>
      </top>
      <bottom style="medium">
        <color indexed="8"/>
      </bottom>
      <diagonal/>
    </border>
    <border>
      <left style="thick">
        <color rgb="FFFF0000"/>
      </left>
      <right style="thick">
        <color rgb="FFFF0000"/>
      </right>
      <top style="dotted">
        <color indexed="8"/>
      </top>
      <bottom style="thick">
        <color rgb="FFFF0000"/>
      </bottom>
      <diagonal/>
    </border>
    <border>
      <left style="thick">
        <color rgb="FFFF0000"/>
      </left>
      <right/>
      <top style="dotted">
        <color indexed="8"/>
      </top>
      <bottom style="thick">
        <color rgb="FFFF0000"/>
      </bottom>
      <diagonal/>
    </border>
    <border>
      <left style="medium">
        <color indexed="8"/>
      </left>
      <right style="dotted">
        <color indexed="8"/>
      </right>
      <top style="dotted">
        <color indexed="8"/>
      </top>
      <bottom style="thick">
        <color rgb="FFFF0000"/>
      </bottom>
      <diagonal/>
    </border>
    <border>
      <left style="dotted">
        <color indexed="8"/>
      </left>
      <right style="dotted">
        <color indexed="8"/>
      </right>
      <top style="dotted">
        <color indexed="8"/>
      </top>
      <bottom style="thick">
        <color rgb="FFFF0000"/>
      </bottom>
      <diagonal/>
    </border>
    <border>
      <left style="dotted">
        <color indexed="8"/>
      </left>
      <right style="medium">
        <color indexed="8"/>
      </right>
      <top style="dotted">
        <color indexed="8"/>
      </top>
      <bottom style="thick">
        <color rgb="FFFF0000"/>
      </bottom>
      <diagonal/>
    </border>
    <border>
      <left style="thin">
        <color indexed="8"/>
      </left>
      <right style="thick">
        <color rgb="FFFF0000"/>
      </right>
      <top style="dotted">
        <color indexed="8"/>
      </top>
      <bottom style="thick">
        <color rgb="FFFF0000"/>
      </bottom>
      <diagonal/>
    </border>
    <border>
      <left/>
      <right style="dashed">
        <color auto="1"/>
      </right>
      <top style="medium">
        <color auto="1"/>
      </top>
      <bottom/>
      <diagonal/>
    </border>
    <border>
      <left style="thick">
        <color rgb="FF00B0F0"/>
      </left>
      <right/>
      <top style="medium">
        <color auto="1"/>
      </top>
      <bottom style="medium">
        <color auto="1"/>
      </bottom>
      <diagonal/>
    </border>
    <border>
      <left style="thick">
        <color rgb="FFFF0000"/>
      </left>
      <right/>
      <top style="medium">
        <color auto="1"/>
      </top>
      <bottom/>
      <diagonal/>
    </border>
    <border>
      <left/>
      <right style="medium">
        <color auto="1"/>
      </right>
      <top style="medium">
        <color auto="1"/>
      </top>
      <bottom/>
      <diagonal/>
    </border>
    <border>
      <left/>
      <right style="thick">
        <color auto="1"/>
      </right>
      <top/>
      <bottom/>
      <diagonal/>
    </border>
    <border>
      <left/>
      <right style="thin">
        <color indexed="8"/>
      </right>
      <top style="thin">
        <color indexed="8"/>
      </top>
      <bottom style="dotted">
        <color indexed="8"/>
      </bottom>
      <diagonal/>
    </border>
    <border>
      <left style="medium">
        <color indexed="8"/>
      </left>
      <right style="thin">
        <color indexed="8"/>
      </right>
      <top style="thin">
        <color indexed="8"/>
      </top>
      <bottom style="thick">
        <color rgb="FFFF0000"/>
      </bottom>
      <diagonal/>
    </border>
  </borders>
  <cellStyleXfs count="2">
    <xf numFmtId="0" fontId="0" fillId="0" borderId="0">
      <alignment vertical="center"/>
    </xf>
    <xf numFmtId="0" fontId="42" fillId="0" borderId="0"/>
  </cellStyleXfs>
  <cellXfs count="368">
    <xf numFmtId="0" fontId="0" fillId="0" borderId="0" xfId="0">
      <alignment vertical="center"/>
    </xf>
    <xf numFmtId="0" fontId="16" fillId="3" borderId="5" xfId="0" applyFont="1" applyFill="1" applyBorder="1" applyAlignment="1" applyProtection="1">
      <alignment horizontal="center" vertical="center"/>
      <protection locked="0"/>
    </xf>
    <xf numFmtId="0" fontId="6" fillId="3" borderId="6" xfId="0" applyFont="1" applyFill="1" applyBorder="1" applyAlignment="1" applyProtection="1">
      <alignment horizontal="center" vertical="center"/>
      <protection locked="0"/>
    </xf>
    <xf numFmtId="0" fontId="36" fillId="3" borderId="87" xfId="0" applyFont="1" applyFill="1" applyBorder="1" applyAlignment="1" applyProtection="1">
      <alignment horizontal="center" vertical="center"/>
      <protection locked="0"/>
    </xf>
    <xf numFmtId="0" fontId="36" fillId="3" borderId="94" xfId="0" applyFont="1" applyFill="1" applyBorder="1" applyAlignment="1" applyProtection="1">
      <alignment horizontal="center" vertical="center"/>
      <protection locked="0"/>
    </xf>
    <xf numFmtId="0" fontId="42" fillId="13" borderId="122" xfId="1" applyFill="1" applyBorder="1" applyAlignment="1">
      <alignment horizontal="center" vertical="center" textRotation="255" wrapText="1"/>
    </xf>
    <xf numFmtId="0" fontId="42" fillId="13" borderId="123" xfId="1" applyFill="1" applyBorder="1" applyAlignment="1">
      <alignment horizontal="center" vertical="center" textRotation="255" shrinkToFit="1"/>
    </xf>
    <xf numFmtId="0" fontId="42" fillId="14" borderId="124" xfId="1" applyFill="1" applyBorder="1" applyAlignment="1">
      <alignment horizontal="center" vertical="center" textRotation="255" wrapText="1"/>
    </xf>
    <xf numFmtId="0" fontId="42" fillId="15" borderId="125" xfId="1" applyFill="1" applyBorder="1" applyAlignment="1">
      <alignment horizontal="center" vertical="center" textRotation="255" wrapText="1"/>
    </xf>
    <xf numFmtId="0" fontId="42" fillId="16" borderId="126" xfId="1" applyFill="1" applyBorder="1" applyAlignment="1">
      <alignment horizontal="center" vertical="center" textRotation="255" wrapText="1"/>
    </xf>
    <xf numFmtId="0" fontId="42" fillId="17" borderId="127" xfId="1" applyFill="1" applyBorder="1" applyAlignment="1">
      <alignment horizontal="center" vertical="center" textRotation="255" wrapText="1"/>
    </xf>
    <xf numFmtId="0" fontId="42" fillId="17" borderId="128" xfId="1" applyFill="1" applyBorder="1" applyAlignment="1">
      <alignment horizontal="center" vertical="center" textRotation="255" wrapText="1"/>
    </xf>
    <xf numFmtId="0" fontId="42" fillId="17" borderId="129" xfId="1" applyFill="1" applyBorder="1" applyAlignment="1">
      <alignment horizontal="center" vertical="center" textRotation="255" wrapText="1"/>
    </xf>
    <xf numFmtId="0" fontId="42" fillId="14" borderId="130" xfId="1" applyFill="1" applyBorder="1" applyAlignment="1">
      <alignment horizontal="center" vertical="center" textRotation="255" wrapText="1"/>
    </xf>
    <xf numFmtId="0" fontId="42" fillId="13" borderId="131" xfId="1" applyFill="1" applyBorder="1" applyAlignment="1">
      <alignment horizontal="center" vertical="center" textRotation="255" wrapText="1"/>
    </xf>
    <xf numFmtId="0" fontId="43" fillId="0" borderId="0" xfId="0" applyFont="1" applyAlignment="1">
      <alignment vertical="center" textRotation="255" wrapText="1"/>
    </xf>
    <xf numFmtId="0" fontId="42" fillId="0" borderId="132" xfId="1" applyBorder="1" applyAlignment="1">
      <alignment vertical="center" wrapText="1"/>
    </xf>
    <xf numFmtId="0" fontId="42" fillId="0" borderId="133" xfId="1" applyBorder="1" applyAlignment="1">
      <alignment vertical="center" shrinkToFit="1"/>
    </xf>
    <xf numFmtId="0" fontId="42" fillId="18" borderId="134" xfId="1" applyFill="1" applyBorder="1" applyAlignment="1">
      <alignment horizontal="center" vertical="center" wrapText="1"/>
    </xf>
    <xf numFmtId="0" fontId="42" fillId="0" borderId="135" xfId="1" applyBorder="1" applyAlignment="1">
      <alignment vertical="center" wrapText="1"/>
    </xf>
    <xf numFmtId="0" fontId="42" fillId="19" borderId="136" xfId="1" applyFill="1" applyBorder="1" applyAlignment="1">
      <alignment horizontal="center" vertical="center" wrapText="1"/>
    </xf>
    <xf numFmtId="0" fontId="42" fillId="20" borderId="137" xfId="1" applyFill="1" applyBorder="1" applyAlignment="1">
      <alignment horizontal="center" vertical="center" wrapText="1"/>
    </xf>
    <xf numFmtId="0" fontId="42" fillId="20" borderId="138" xfId="1" applyFill="1" applyBorder="1" applyAlignment="1">
      <alignment horizontal="center" vertical="center" wrapText="1"/>
    </xf>
    <xf numFmtId="0" fontId="42" fillId="20" borderId="139" xfId="1" applyFill="1" applyBorder="1" applyAlignment="1">
      <alignment horizontal="center" vertical="center" wrapText="1"/>
    </xf>
    <xf numFmtId="0" fontId="42" fillId="18" borderId="140" xfId="1" applyFill="1" applyBorder="1" applyAlignment="1">
      <alignment horizontal="center" vertical="center" wrapText="1"/>
    </xf>
    <xf numFmtId="0" fontId="42" fillId="0" borderId="141" xfId="1" applyBorder="1" applyAlignment="1">
      <alignment horizontal="center" vertical="center" wrapText="1"/>
    </xf>
    <xf numFmtId="0" fontId="43" fillId="0" borderId="0" xfId="0" applyFont="1">
      <alignment vertical="center"/>
    </xf>
    <xf numFmtId="0" fontId="42" fillId="0" borderId="142" xfId="1" applyBorder="1" applyAlignment="1">
      <alignment vertical="center" wrapText="1"/>
    </xf>
    <xf numFmtId="0" fontId="42" fillId="0" borderId="143" xfId="1" applyBorder="1" applyAlignment="1">
      <alignment vertical="center" shrinkToFit="1"/>
    </xf>
    <xf numFmtId="0" fontId="42" fillId="18" borderId="144" xfId="1" applyFill="1" applyBorder="1" applyAlignment="1">
      <alignment horizontal="center" vertical="center" wrapText="1"/>
    </xf>
    <xf numFmtId="0" fontId="42" fillId="0" borderId="145" xfId="1" applyBorder="1" applyAlignment="1">
      <alignment vertical="center" wrapText="1"/>
    </xf>
    <xf numFmtId="0" fontId="42" fillId="19" borderId="146" xfId="1" applyFill="1" applyBorder="1" applyAlignment="1">
      <alignment horizontal="center" vertical="center" wrapText="1"/>
    </xf>
    <xf numFmtId="0" fontId="42" fillId="20" borderId="147" xfId="1" applyFill="1" applyBorder="1" applyAlignment="1">
      <alignment horizontal="center" vertical="center" wrapText="1"/>
    </xf>
    <xf numFmtId="0" fontId="42" fillId="20" borderId="148" xfId="1" applyFill="1" applyBorder="1" applyAlignment="1">
      <alignment horizontal="center" vertical="center" wrapText="1"/>
    </xf>
    <xf numFmtId="0" fontId="42" fillId="20" borderId="149" xfId="1" applyFill="1" applyBorder="1" applyAlignment="1">
      <alignment horizontal="center" vertical="center" wrapText="1"/>
    </xf>
    <xf numFmtId="0" fontId="42" fillId="0" borderId="150" xfId="1" applyBorder="1" applyAlignment="1">
      <alignment horizontal="center" vertical="center" wrapText="1"/>
    </xf>
    <xf numFmtId="0" fontId="44" fillId="18" borderId="144" xfId="1" applyFont="1" applyFill="1" applyBorder="1" applyAlignment="1">
      <alignment horizontal="center" vertical="center" wrapText="1"/>
    </xf>
    <xf numFmtId="0" fontId="45" fillId="10" borderId="145" xfId="1" applyFont="1" applyFill="1" applyBorder="1" applyAlignment="1">
      <alignment vertical="center" wrapText="1"/>
    </xf>
    <xf numFmtId="0" fontId="43" fillId="0" borderId="0" xfId="0" applyFont="1" applyAlignment="1">
      <alignment vertical="center" textRotation="255"/>
    </xf>
    <xf numFmtId="0" fontId="42" fillId="0" borderId="151" xfId="1" applyBorder="1" applyAlignment="1">
      <alignment vertical="center" wrapText="1"/>
    </xf>
    <xf numFmtId="0" fontId="42" fillId="0" borderId="152" xfId="1" applyBorder="1" applyAlignment="1">
      <alignment vertical="center" shrinkToFit="1"/>
    </xf>
    <xf numFmtId="0" fontId="42" fillId="18" borderId="153" xfId="1" applyFill="1" applyBorder="1" applyAlignment="1">
      <alignment horizontal="center" vertical="center" wrapText="1"/>
    </xf>
    <xf numFmtId="0" fontId="42" fillId="0" borderId="154" xfId="1" applyBorder="1" applyAlignment="1">
      <alignment vertical="center" wrapText="1"/>
    </xf>
    <xf numFmtId="0" fontId="42" fillId="19" borderId="155" xfId="1" applyFill="1" applyBorder="1" applyAlignment="1">
      <alignment horizontal="center" vertical="center" wrapText="1"/>
    </xf>
    <xf numFmtId="0" fontId="42" fillId="20" borderId="156" xfId="1" applyFill="1" applyBorder="1" applyAlignment="1">
      <alignment horizontal="center" vertical="center" wrapText="1"/>
    </xf>
    <xf numFmtId="0" fontId="42" fillId="20" borderId="157" xfId="1" applyFill="1" applyBorder="1" applyAlignment="1">
      <alignment horizontal="center" vertical="center" wrapText="1"/>
    </xf>
    <xf numFmtId="0" fontId="42" fillId="20" borderId="158" xfId="1" applyFill="1" applyBorder="1" applyAlignment="1">
      <alignment horizontal="center" vertical="center" wrapText="1"/>
    </xf>
    <xf numFmtId="0" fontId="42" fillId="0" borderId="159" xfId="1" applyBorder="1" applyAlignment="1">
      <alignment horizontal="center" vertical="center" wrapText="1"/>
    </xf>
    <xf numFmtId="0" fontId="42" fillId="0" borderId="160" xfId="1" applyBorder="1" applyAlignment="1">
      <alignment vertical="center" wrapText="1"/>
    </xf>
    <xf numFmtId="0" fontId="42" fillId="0" borderId="161" xfId="1" applyBorder="1" applyAlignment="1">
      <alignment vertical="center" shrinkToFit="1"/>
    </xf>
    <xf numFmtId="0" fontId="42" fillId="18" borderId="162" xfId="1" applyFill="1" applyBorder="1" applyAlignment="1">
      <alignment horizontal="center" vertical="center" wrapText="1"/>
    </xf>
    <xf numFmtId="0" fontId="42" fillId="0" borderId="163" xfId="1" applyBorder="1" applyAlignment="1">
      <alignment vertical="center" wrapText="1"/>
    </xf>
    <xf numFmtId="0" fontId="42" fillId="19" borderId="164" xfId="1" applyFill="1" applyBorder="1" applyAlignment="1">
      <alignment horizontal="center" vertical="center" wrapText="1"/>
    </xf>
    <xf numFmtId="0" fontId="42" fillId="20" borderId="165" xfId="1" applyFill="1" applyBorder="1" applyAlignment="1">
      <alignment horizontal="center" vertical="center" wrapText="1"/>
    </xf>
    <xf numFmtId="0" fontId="45" fillId="10" borderId="166" xfId="1" applyFont="1" applyFill="1" applyBorder="1" applyAlignment="1">
      <alignment horizontal="center" vertical="center" wrapText="1"/>
    </xf>
    <xf numFmtId="0" fontId="42" fillId="20" borderId="167" xfId="1" applyFill="1" applyBorder="1" applyAlignment="1">
      <alignment horizontal="center" vertical="center" wrapText="1"/>
    </xf>
    <xf numFmtId="0" fontId="42" fillId="0" borderId="168" xfId="1" applyBorder="1" applyAlignment="1">
      <alignment horizontal="center" vertical="center" wrapText="1"/>
    </xf>
    <xf numFmtId="0" fontId="45" fillId="10" borderId="154" xfId="1" applyFont="1" applyFill="1" applyBorder="1" applyAlignment="1">
      <alignment vertical="center" wrapText="1"/>
    </xf>
    <xf numFmtId="0" fontId="42" fillId="0" borderId="169" xfId="1" applyBorder="1" applyAlignment="1">
      <alignment vertical="center" wrapText="1"/>
    </xf>
    <xf numFmtId="0" fontId="42" fillId="0" borderId="170" xfId="1" applyBorder="1" applyAlignment="1">
      <alignment vertical="center" shrinkToFit="1"/>
    </xf>
    <xf numFmtId="0" fontId="42" fillId="18" borderId="171" xfId="1" applyFill="1" applyBorder="1" applyAlignment="1">
      <alignment horizontal="center" vertical="center" wrapText="1"/>
    </xf>
    <xf numFmtId="0" fontId="42" fillId="0" borderId="172" xfId="1" applyBorder="1" applyAlignment="1">
      <alignment vertical="center" wrapText="1"/>
    </xf>
    <xf numFmtId="0" fontId="42" fillId="19" borderId="173" xfId="1" applyFill="1" applyBorder="1" applyAlignment="1">
      <alignment horizontal="center" vertical="center" wrapText="1"/>
    </xf>
    <xf numFmtId="0" fontId="42" fillId="20" borderId="174" xfId="1" applyFill="1" applyBorder="1" applyAlignment="1">
      <alignment horizontal="center" vertical="center" wrapText="1"/>
    </xf>
    <xf numFmtId="0" fontId="42" fillId="20" borderId="175" xfId="1" applyFill="1" applyBorder="1" applyAlignment="1">
      <alignment horizontal="center" vertical="center" wrapText="1"/>
    </xf>
    <xf numFmtId="0" fontId="42" fillId="20" borderId="176" xfId="1" applyFill="1" applyBorder="1" applyAlignment="1">
      <alignment horizontal="center" vertical="center" wrapText="1"/>
    </xf>
    <xf numFmtId="0" fontId="42" fillId="0" borderId="177" xfId="1" applyBorder="1" applyAlignment="1">
      <alignment horizontal="center" vertical="center" wrapText="1"/>
    </xf>
    <xf numFmtId="0" fontId="43" fillId="0" borderId="0" xfId="0" applyFont="1" applyAlignment="1">
      <alignment vertical="center" textRotation="255" shrinkToFit="1"/>
    </xf>
    <xf numFmtId="0" fontId="43" fillId="0" borderId="0" xfId="0" applyFont="1" applyAlignment="1">
      <alignment horizontal="center" vertical="center" textRotation="255"/>
    </xf>
    <xf numFmtId="0" fontId="3" fillId="3" borderId="5" xfId="0" applyFont="1" applyFill="1" applyBorder="1" applyAlignment="1" applyProtection="1">
      <alignment horizontal="center" vertical="center"/>
      <protection locked="0"/>
    </xf>
    <xf numFmtId="0" fontId="1" fillId="2" borderId="1" xfId="0" applyFont="1" applyFill="1" applyBorder="1" applyProtection="1">
      <alignment vertical="center"/>
    </xf>
    <xf numFmtId="0" fontId="3" fillId="2" borderId="1" xfId="0" applyFont="1" applyFill="1" applyBorder="1" applyProtection="1">
      <alignment vertical="center"/>
    </xf>
    <xf numFmtId="0" fontId="3" fillId="2" borderId="2" xfId="0" applyFont="1" applyFill="1" applyBorder="1" applyProtection="1">
      <alignment vertical="center"/>
    </xf>
    <xf numFmtId="0" fontId="3" fillId="0" borderId="0" xfId="0" applyFont="1" applyProtection="1">
      <alignment vertical="center"/>
    </xf>
    <xf numFmtId="0" fontId="3" fillId="0" borderId="0" xfId="0" quotePrefix="1" applyFont="1" applyAlignment="1" applyProtection="1">
      <alignment horizontal="right" vertical="center"/>
    </xf>
    <xf numFmtId="0" fontId="3" fillId="0" borderId="0" xfId="0" applyFont="1" applyAlignment="1" applyProtection="1">
      <alignment vertical="center"/>
    </xf>
    <xf numFmtId="0" fontId="5" fillId="0" borderId="0" xfId="0" applyFont="1" applyAlignment="1" applyProtection="1">
      <alignment vertical="center"/>
    </xf>
    <xf numFmtId="0" fontId="49" fillId="0" borderId="0" xfId="0" applyFont="1" applyAlignment="1" applyProtection="1">
      <alignment vertical="center"/>
    </xf>
    <xf numFmtId="0" fontId="5" fillId="0" borderId="0" xfId="0" applyFont="1" applyProtection="1">
      <alignment vertical="center"/>
    </xf>
    <xf numFmtId="0" fontId="6" fillId="0" borderId="0" xfId="0" applyFont="1" applyFill="1" applyBorder="1" applyAlignment="1" applyProtection="1">
      <alignment horizontal="center" vertical="center" shrinkToFit="1"/>
    </xf>
    <xf numFmtId="0" fontId="3" fillId="3" borderId="5" xfId="0" applyFont="1" applyFill="1" applyBorder="1" applyAlignment="1" applyProtection="1">
      <alignment horizontal="center" vertical="center"/>
    </xf>
    <xf numFmtId="0" fontId="8" fillId="0" borderId="0" xfId="0" applyFont="1" applyProtection="1">
      <alignment vertical="center"/>
    </xf>
    <xf numFmtId="0" fontId="9" fillId="0" borderId="0" xfId="0" applyFont="1" applyAlignment="1" applyProtection="1">
      <alignment vertical="center" wrapText="1"/>
    </xf>
    <xf numFmtId="0" fontId="16" fillId="0" borderId="0" xfId="0" applyFont="1" applyAlignment="1" applyProtection="1">
      <alignment horizontal="center" vertical="center"/>
    </xf>
    <xf numFmtId="0" fontId="17" fillId="0" borderId="0" xfId="0" applyFont="1" applyAlignment="1" applyProtection="1">
      <alignment horizontal="center" vertical="center"/>
    </xf>
    <xf numFmtId="0" fontId="4" fillId="2" borderId="2" xfId="0" applyFont="1" applyFill="1" applyBorder="1" applyProtection="1">
      <alignment vertical="center"/>
    </xf>
    <xf numFmtId="0" fontId="21" fillId="2" borderId="2" xfId="0" applyFont="1" applyFill="1" applyBorder="1" applyProtection="1">
      <alignment vertical="center"/>
    </xf>
    <xf numFmtId="0" fontId="6" fillId="0" borderId="7" xfId="0" applyFont="1" applyBorder="1" applyAlignment="1" applyProtection="1">
      <alignment horizontal="center" vertical="center"/>
    </xf>
    <xf numFmtId="0" fontId="3" fillId="0" borderId="7" xfId="0" applyFont="1" applyBorder="1" applyAlignment="1" applyProtection="1">
      <alignment vertical="center" wrapText="1"/>
    </xf>
    <xf numFmtId="0" fontId="49" fillId="0" borderId="7" xfId="0" applyFont="1" applyBorder="1" applyAlignment="1" applyProtection="1">
      <alignment vertical="center" wrapText="1"/>
    </xf>
    <xf numFmtId="0" fontId="53" fillId="0" borderId="0" xfId="0" applyFont="1" applyProtection="1">
      <alignment vertical="center"/>
    </xf>
    <xf numFmtId="0" fontId="14" fillId="0" borderId="0" xfId="0" applyFont="1" applyAlignment="1" applyProtection="1">
      <alignment horizontal="center" vertical="center"/>
    </xf>
    <xf numFmtId="0" fontId="5" fillId="0" borderId="0" xfId="0" applyFont="1" applyAlignment="1" applyProtection="1">
      <alignment horizontal="center" vertical="center"/>
    </xf>
    <xf numFmtId="14" fontId="5" fillId="0" borderId="0" xfId="0" applyNumberFormat="1" applyFont="1" applyAlignment="1" applyProtection="1">
      <alignment horizontal="left" vertical="center"/>
    </xf>
    <xf numFmtId="0" fontId="5" fillId="0" borderId="0" xfId="0" applyFont="1" applyAlignment="1" applyProtection="1">
      <alignment horizontal="left" vertical="center"/>
    </xf>
    <xf numFmtId="0" fontId="4" fillId="0" borderId="0" xfId="0" applyFont="1" applyAlignment="1" applyProtection="1">
      <alignment vertical="center" shrinkToFit="1"/>
    </xf>
    <xf numFmtId="0" fontId="25" fillId="0" borderId="0" xfId="0" applyFont="1" applyProtection="1">
      <alignment vertical="center"/>
    </xf>
    <xf numFmtId="0" fontId="5" fillId="5" borderId="12" xfId="0" applyFont="1" applyFill="1" applyBorder="1" applyAlignment="1" applyProtection="1">
      <alignment vertical="center" wrapText="1"/>
    </xf>
    <xf numFmtId="0" fontId="5" fillId="5" borderId="13" xfId="0" applyFont="1" applyFill="1" applyBorder="1" applyAlignment="1" applyProtection="1">
      <alignment vertical="center" wrapText="1"/>
    </xf>
    <xf numFmtId="0" fontId="5" fillId="7" borderId="19" xfId="0" applyFont="1" applyFill="1" applyBorder="1" applyAlignment="1" applyProtection="1">
      <alignment horizontal="center" vertical="center" wrapText="1"/>
    </xf>
    <xf numFmtId="0" fontId="5" fillId="8" borderId="20" xfId="0" applyFont="1" applyFill="1" applyBorder="1" applyAlignment="1" applyProtection="1">
      <alignment horizontal="center" vertical="center" wrapText="1"/>
    </xf>
    <xf numFmtId="0" fontId="5" fillId="0" borderId="0" xfId="0" applyFont="1" applyAlignment="1" applyProtection="1">
      <alignment horizontal="center" vertical="center" wrapText="1"/>
    </xf>
    <xf numFmtId="0" fontId="5" fillId="0" borderId="0" xfId="0" applyFont="1" applyAlignment="1" applyProtection="1">
      <alignment horizontal="left" vertical="center" wrapText="1"/>
    </xf>
    <xf numFmtId="0" fontId="5" fillId="0" borderId="0" xfId="0" applyFont="1" applyAlignment="1" applyProtection="1">
      <alignment vertical="center" wrapText="1"/>
    </xf>
    <xf numFmtId="0" fontId="5" fillId="0" borderId="0" xfId="0" quotePrefix="1" applyFont="1" applyAlignment="1" applyProtection="1">
      <alignment vertical="center" wrapText="1"/>
    </xf>
    <xf numFmtId="0" fontId="5" fillId="0" borderId="0" xfId="0" quotePrefix="1" applyFont="1" applyProtection="1">
      <alignment vertical="center"/>
    </xf>
    <xf numFmtId="0" fontId="36" fillId="0" borderId="83" xfId="0" applyFont="1" applyBorder="1" applyProtection="1">
      <alignment vertical="center"/>
    </xf>
    <xf numFmtId="0" fontId="5" fillId="0" borderId="84" xfId="0" applyFont="1" applyBorder="1" applyProtection="1">
      <alignment vertical="center"/>
    </xf>
    <xf numFmtId="0" fontId="36" fillId="0" borderId="85" xfId="0"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0" xfId="0" quotePrefix="1" applyFont="1" applyAlignment="1" applyProtection="1">
      <alignment horizontal="left" vertical="center"/>
    </xf>
    <xf numFmtId="0" fontId="37" fillId="0" borderId="92" xfId="0" applyFont="1" applyBorder="1" applyAlignment="1" applyProtection="1">
      <alignment vertical="center" textRotation="255" wrapText="1"/>
    </xf>
    <xf numFmtId="0" fontId="5" fillId="0" borderId="93" xfId="0" applyFont="1" applyBorder="1" applyProtection="1">
      <alignment vertical="center"/>
    </xf>
    <xf numFmtId="0" fontId="36" fillId="0" borderId="92" xfId="0" applyFont="1" applyBorder="1" applyAlignment="1" applyProtection="1">
      <alignment horizontal="center" vertical="center"/>
    </xf>
    <xf numFmtId="0" fontId="5" fillId="0" borderId="93" xfId="0" applyFont="1" applyBorder="1" applyAlignment="1" applyProtection="1">
      <alignment horizontal="center" vertical="center"/>
    </xf>
    <xf numFmtId="0" fontId="5" fillId="0" borderId="45" xfId="0" applyFont="1" applyBorder="1" applyProtection="1">
      <alignment vertical="center"/>
    </xf>
    <xf numFmtId="0" fontId="5" fillId="0" borderId="50" xfId="0" applyFont="1" applyBorder="1" applyProtection="1">
      <alignment vertical="center"/>
    </xf>
    <xf numFmtId="0" fontId="24" fillId="0" borderId="45" xfId="0" applyFont="1" applyBorder="1" applyAlignment="1" applyProtection="1">
      <alignment horizontal="center" vertical="center" wrapText="1"/>
    </xf>
    <xf numFmtId="0" fontId="9" fillId="4" borderId="100" xfId="0" applyFont="1" applyFill="1" applyBorder="1" applyAlignment="1" applyProtection="1">
      <alignment horizontal="center" vertical="center" wrapText="1"/>
    </xf>
    <xf numFmtId="0" fontId="40" fillId="0" borderId="89" xfId="0" applyFont="1" applyBorder="1" applyAlignment="1" applyProtection="1">
      <alignment horizontal="center" vertical="center"/>
    </xf>
    <xf numFmtId="0" fontId="5" fillId="0" borderId="101" xfId="0" applyFont="1" applyBorder="1" applyAlignment="1" applyProtection="1">
      <alignment horizontal="center" vertical="center"/>
    </xf>
    <xf numFmtId="0" fontId="5" fillId="0" borderId="48" xfId="0" applyFont="1" applyBorder="1" applyProtection="1">
      <alignment vertical="center"/>
    </xf>
    <xf numFmtId="0" fontId="5" fillId="0" borderId="103" xfId="0" applyFont="1" applyBorder="1" applyAlignment="1" applyProtection="1">
      <alignment horizontal="left" vertical="center" wrapText="1"/>
    </xf>
    <xf numFmtId="0" fontId="24" fillId="0" borderId="103" xfId="0" applyFont="1" applyBorder="1" applyAlignment="1" applyProtection="1">
      <alignment horizontal="center" vertical="center"/>
    </xf>
    <xf numFmtId="0" fontId="41" fillId="4" borderId="105" xfId="0" applyFont="1" applyFill="1" applyBorder="1" applyAlignment="1" applyProtection="1">
      <alignment horizontal="left" vertical="center" wrapText="1"/>
    </xf>
    <xf numFmtId="0" fontId="24" fillId="0" borderId="106" xfId="0" applyFont="1" applyBorder="1" applyAlignment="1" applyProtection="1">
      <alignment horizontal="center" vertical="center"/>
    </xf>
    <xf numFmtId="0" fontId="5" fillId="0" borderId="42" xfId="0" applyFont="1" applyBorder="1" applyProtection="1">
      <alignment vertical="center"/>
    </xf>
    <xf numFmtId="0" fontId="5" fillId="0" borderId="34" xfId="0" applyFont="1" applyBorder="1" applyProtection="1">
      <alignment vertical="center"/>
    </xf>
    <xf numFmtId="0" fontId="5" fillId="0" borderId="35" xfId="0" applyFont="1" applyBorder="1" applyProtection="1">
      <alignment vertical="center"/>
    </xf>
    <xf numFmtId="0" fontId="29" fillId="4" borderId="117" xfId="0" applyFont="1" applyFill="1" applyBorder="1" applyProtection="1">
      <alignment vertical="center"/>
    </xf>
    <xf numFmtId="0" fontId="56" fillId="0" borderId="0" xfId="0" applyFont="1">
      <alignment vertical="center"/>
    </xf>
    <xf numFmtId="0" fontId="58" fillId="0" borderId="0" xfId="0" applyFont="1" applyAlignment="1" applyProtection="1">
      <alignment vertical="center"/>
    </xf>
    <xf numFmtId="0" fontId="45" fillId="10" borderId="136" xfId="1" applyFont="1" applyFill="1" applyBorder="1" applyAlignment="1">
      <alignment horizontal="center" vertical="center" wrapText="1"/>
    </xf>
    <xf numFmtId="0" fontId="45" fillId="10" borderId="139" xfId="1" applyFont="1" applyFill="1" applyBorder="1" applyAlignment="1">
      <alignment horizontal="center" vertical="center" wrapText="1"/>
    </xf>
    <xf numFmtId="0" fontId="42" fillId="18" borderId="184" xfId="1" applyFill="1" applyBorder="1" applyAlignment="1">
      <alignment horizontal="center" vertical="center" wrapText="1"/>
    </xf>
    <xf numFmtId="0" fontId="6" fillId="3" borderId="3" xfId="0" applyFont="1" applyFill="1" applyBorder="1" applyAlignment="1" applyProtection="1">
      <alignment horizontal="center" vertical="center" shrinkToFit="1"/>
      <protection locked="0"/>
    </xf>
    <xf numFmtId="0" fontId="6" fillId="3" borderId="4" xfId="0" applyFont="1" applyFill="1" applyBorder="1" applyAlignment="1" applyProtection="1">
      <alignment horizontal="center" vertical="center" shrinkToFit="1"/>
      <protection locked="0"/>
    </xf>
    <xf numFmtId="0" fontId="4" fillId="0" borderId="0" xfId="0" applyFont="1" applyAlignment="1" applyProtection="1">
      <alignment vertical="center" wrapText="1"/>
    </xf>
    <xf numFmtId="0" fontId="0" fillId="0" borderId="0" xfId="0" applyProtection="1">
      <alignment vertical="center"/>
    </xf>
    <xf numFmtId="0" fontId="6" fillId="3" borderId="3" xfId="0"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0" fillId="0" borderId="0" xfId="0" applyFont="1" applyAlignment="1" applyProtection="1">
      <alignment vertical="center" wrapText="1"/>
    </xf>
    <xf numFmtId="0" fontId="11" fillId="0" borderId="0" xfId="0" applyFont="1" applyProtection="1">
      <alignment vertical="center"/>
    </xf>
    <xf numFmtId="0" fontId="3" fillId="0" borderId="0" xfId="0" applyFont="1" applyAlignment="1" applyProtection="1">
      <alignment vertical="center" wrapText="1"/>
    </xf>
    <xf numFmtId="0" fontId="49" fillId="0" borderId="0" xfId="0" applyFont="1" applyAlignment="1" applyProtection="1">
      <alignment vertical="center" wrapText="1"/>
    </xf>
    <xf numFmtId="0" fontId="0" fillId="0" borderId="0" xfId="0" applyAlignment="1" applyProtection="1">
      <alignment vertical="center"/>
    </xf>
    <xf numFmtId="0" fontId="0" fillId="0" borderId="182" xfId="0" applyBorder="1" applyAlignment="1" applyProtection="1">
      <alignment vertical="center"/>
    </xf>
    <xf numFmtId="0" fontId="3" fillId="0" borderId="0" xfId="0" applyFont="1" applyProtection="1">
      <alignment vertical="center"/>
    </xf>
    <xf numFmtId="0" fontId="5" fillId="0" borderId="0" xfId="0" applyFont="1" applyProtection="1">
      <alignment vertical="center"/>
    </xf>
    <xf numFmtId="0" fontId="5" fillId="0" borderId="0" xfId="0" applyFont="1" applyAlignment="1" applyProtection="1">
      <alignment vertical="center" wrapText="1"/>
    </xf>
    <xf numFmtId="0" fontId="3" fillId="0" borderId="8" xfId="0" applyFont="1" applyBorder="1" applyAlignment="1" applyProtection="1">
      <alignment vertical="center" wrapText="1"/>
    </xf>
    <xf numFmtId="0" fontId="3" fillId="0" borderId="9" xfId="0" applyFont="1" applyBorder="1" applyProtection="1">
      <alignment vertical="center"/>
    </xf>
    <xf numFmtId="0" fontId="3" fillId="0" borderId="10" xfId="0" applyFont="1" applyBorder="1" applyProtection="1">
      <alignment vertical="center"/>
    </xf>
    <xf numFmtId="0" fontId="49" fillId="0" borderId="8" xfId="0" applyFont="1" applyBorder="1" applyAlignment="1" applyProtection="1">
      <alignment vertical="center" wrapText="1"/>
    </xf>
    <xf numFmtId="0" fontId="49" fillId="0" borderId="9" xfId="0" applyFont="1" applyBorder="1" applyProtection="1">
      <alignment vertical="center"/>
    </xf>
    <xf numFmtId="0" fontId="49" fillId="0" borderId="10" xfId="0" applyFont="1" applyBorder="1" applyProtection="1">
      <alignment vertical="center"/>
    </xf>
    <xf numFmtId="0" fontId="5" fillId="0" borderId="8" xfId="0" applyFont="1" applyBorder="1" applyAlignment="1" applyProtection="1">
      <alignment vertical="center" wrapText="1"/>
    </xf>
    <xf numFmtId="0" fontId="5" fillId="0" borderId="9" xfId="0" applyFont="1" applyBorder="1" applyProtection="1">
      <alignment vertical="center"/>
    </xf>
    <xf numFmtId="0" fontId="5" fillId="0" borderId="10" xfId="0" applyFont="1" applyBorder="1" applyProtection="1">
      <alignment vertical="center"/>
    </xf>
    <xf numFmtId="0" fontId="3" fillId="3" borderId="8" xfId="0" applyFont="1" applyFill="1" applyBorder="1" applyAlignment="1" applyProtection="1">
      <alignment vertical="center" wrapText="1"/>
    </xf>
    <xf numFmtId="0" fontId="5" fillId="3" borderId="9" xfId="0" applyFont="1" applyFill="1" applyBorder="1" applyAlignment="1" applyProtection="1">
      <alignment vertical="center" wrapText="1"/>
    </xf>
    <xf numFmtId="0" fontId="5" fillId="3" borderId="10" xfId="0" applyFont="1" applyFill="1" applyBorder="1" applyAlignment="1" applyProtection="1">
      <alignment vertical="center" wrapText="1"/>
    </xf>
    <xf numFmtId="0" fontId="22" fillId="4" borderId="11" xfId="0" applyFont="1" applyFill="1" applyBorder="1" applyProtection="1">
      <alignment vertical="center"/>
    </xf>
    <xf numFmtId="0" fontId="5" fillId="4" borderId="11" xfId="0" applyFont="1" applyFill="1" applyBorder="1" applyProtection="1">
      <alignment vertical="center"/>
    </xf>
    <xf numFmtId="0" fontId="22" fillId="4" borderId="0" xfId="0" applyFont="1" applyFill="1" applyProtection="1">
      <alignment vertical="center"/>
    </xf>
    <xf numFmtId="0" fontId="4" fillId="4" borderId="0" xfId="0" applyFont="1" applyFill="1" applyAlignment="1" applyProtection="1">
      <alignment vertical="center" shrinkToFit="1"/>
    </xf>
    <xf numFmtId="0" fontId="25" fillId="0" borderId="0" xfId="0" applyFont="1" applyAlignment="1" applyProtection="1">
      <alignment vertical="top" wrapText="1"/>
    </xf>
    <xf numFmtId="0" fontId="25" fillId="0" borderId="0" xfId="0" applyFont="1" applyAlignment="1" applyProtection="1">
      <alignment vertical="top"/>
    </xf>
    <xf numFmtId="0" fontId="25" fillId="0" borderId="0" xfId="0" applyFont="1" applyProtection="1">
      <alignment vertical="center"/>
    </xf>
    <xf numFmtId="0" fontId="5" fillId="5" borderId="13" xfId="0" applyFont="1" applyFill="1" applyBorder="1" applyAlignment="1" applyProtection="1">
      <alignment horizontal="center" vertical="center" wrapText="1"/>
    </xf>
    <xf numFmtId="0" fontId="5" fillId="0" borderId="14" xfId="0" applyFont="1" applyBorder="1" applyAlignment="1" applyProtection="1">
      <alignment horizontal="center" vertical="center" wrapText="1"/>
    </xf>
    <xf numFmtId="0" fontId="5" fillId="5" borderId="15" xfId="0" applyFont="1" applyFill="1" applyBorder="1" applyAlignment="1" applyProtection="1">
      <alignment horizontal="center" vertical="center" wrapText="1"/>
    </xf>
    <xf numFmtId="0" fontId="5" fillId="6" borderId="16" xfId="0" applyFont="1" applyFill="1" applyBorder="1" applyAlignment="1" applyProtection="1">
      <alignment horizontal="center" vertical="center" wrapText="1"/>
    </xf>
    <xf numFmtId="0" fontId="5" fillId="6" borderId="17" xfId="0" applyFont="1" applyFill="1" applyBorder="1" applyAlignment="1" applyProtection="1">
      <alignment horizontal="center" vertical="center" wrapText="1"/>
    </xf>
    <xf numFmtId="0" fontId="5" fillId="6" borderId="18" xfId="0" applyFont="1" applyFill="1" applyBorder="1" applyAlignment="1" applyProtection="1">
      <alignment horizontal="center" vertical="center"/>
    </xf>
    <xf numFmtId="0" fontId="5" fillId="7" borderId="13" xfId="0" applyFont="1" applyFill="1" applyBorder="1" applyAlignment="1" applyProtection="1">
      <alignment horizontal="center" vertical="center" wrapText="1"/>
    </xf>
    <xf numFmtId="0" fontId="5" fillId="7" borderId="14" xfId="0" applyFont="1" applyFill="1" applyBorder="1" applyAlignment="1" applyProtection="1">
      <alignment horizontal="center" vertical="center" wrapText="1"/>
    </xf>
    <xf numFmtId="0" fontId="24" fillId="3" borderId="39" xfId="0" applyFont="1" applyFill="1" applyBorder="1" applyAlignment="1" applyProtection="1">
      <alignment horizontal="center" vertical="center"/>
      <protection locked="0"/>
    </xf>
    <xf numFmtId="0" fontId="24" fillId="3" borderId="36" xfId="0" applyFont="1" applyFill="1" applyBorder="1" applyAlignment="1" applyProtection="1">
      <alignment horizontal="center" vertical="center"/>
      <protection locked="0"/>
    </xf>
    <xf numFmtId="0" fontId="5" fillId="3" borderId="40" xfId="0" applyFont="1" applyFill="1" applyBorder="1" applyAlignment="1" applyProtection="1">
      <alignment horizontal="center" vertical="center"/>
      <protection locked="0"/>
    </xf>
    <xf numFmtId="0" fontId="5" fillId="0" borderId="36" xfId="0" applyFont="1" applyBorder="1" applyAlignment="1" applyProtection="1">
      <alignment horizontal="center" vertical="center"/>
    </xf>
    <xf numFmtId="0" fontId="5" fillId="0" borderId="35" xfId="0" applyFont="1" applyBorder="1" applyAlignment="1" applyProtection="1">
      <alignment horizontal="center" vertical="center"/>
    </xf>
    <xf numFmtId="0" fontId="5" fillId="0" borderId="34" xfId="0" applyFont="1" applyBorder="1" applyProtection="1">
      <alignment vertical="center"/>
    </xf>
    <xf numFmtId="0" fontId="5" fillId="0" borderId="35" xfId="0" applyFont="1" applyBorder="1" applyProtection="1">
      <alignment vertical="center"/>
    </xf>
    <xf numFmtId="0" fontId="24" fillId="0" borderId="34" xfId="0" applyFont="1" applyBorder="1" applyAlignment="1" applyProtection="1">
      <alignment horizontal="center" vertical="center"/>
    </xf>
    <xf numFmtId="0" fontId="24" fillId="0" borderId="36"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0" borderId="43" xfId="0" applyFont="1" applyBorder="1" applyAlignment="1" applyProtection="1">
      <alignment horizontal="center" vertical="center"/>
    </xf>
    <xf numFmtId="0" fontId="5" fillId="0" borderId="66" xfId="0" applyFont="1" applyBorder="1" applyAlignment="1" applyProtection="1">
      <alignment horizontal="center" vertical="center"/>
    </xf>
    <xf numFmtId="0" fontId="5" fillId="0" borderId="31" xfId="0" applyFont="1" applyBorder="1" applyAlignment="1" applyProtection="1">
      <alignment vertical="center" wrapText="1"/>
    </xf>
    <xf numFmtId="0" fontId="5" fillId="0" borderId="44" xfId="0" applyFont="1" applyBorder="1" applyAlignment="1" applyProtection="1">
      <alignment vertical="center" wrapText="1"/>
    </xf>
    <xf numFmtId="0" fontId="5" fillId="0" borderId="67" xfId="0" applyFont="1" applyBorder="1" applyAlignment="1" applyProtection="1">
      <alignment vertical="center" wrapText="1"/>
    </xf>
    <xf numFmtId="0" fontId="24" fillId="3" borderId="46" xfId="0" applyFont="1" applyFill="1" applyBorder="1" applyAlignment="1" applyProtection="1">
      <alignment horizontal="center" vertical="center"/>
      <protection locked="0"/>
    </xf>
    <xf numFmtId="0" fontId="5" fillId="3" borderId="82" xfId="0" applyFont="1" applyFill="1" applyBorder="1" applyAlignment="1" applyProtection="1">
      <alignment horizontal="center" vertical="center"/>
      <protection locked="0"/>
    </xf>
    <xf numFmtId="0" fontId="5" fillId="0" borderId="41" xfId="0" applyFont="1" applyBorder="1" applyAlignment="1" applyProtection="1">
      <alignment horizontal="center" vertical="center"/>
    </xf>
    <xf numFmtId="0" fontId="5" fillId="0" borderId="42" xfId="0" applyFont="1" applyBorder="1" applyAlignment="1" applyProtection="1">
      <alignment horizontal="center" vertical="center"/>
    </xf>
    <xf numFmtId="0" fontId="5" fillId="0" borderId="45" xfId="0" applyFont="1" applyBorder="1" applyProtection="1">
      <alignment vertical="center"/>
    </xf>
    <xf numFmtId="0" fontId="5" fillId="0" borderId="50" xfId="0" applyFont="1" applyBorder="1" applyProtection="1">
      <alignment vertical="center"/>
    </xf>
    <xf numFmtId="0" fontId="5" fillId="0" borderId="23" xfId="0" applyFont="1" applyBorder="1" applyProtection="1">
      <alignment vertical="center"/>
    </xf>
    <xf numFmtId="0" fontId="5" fillId="0" borderId="24" xfId="0" applyFont="1" applyBorder="1" applyProtection="1">
      <alignment vertical="center"/>
    </xf>
    <xf numFmtId="0" fontId="24" fillId="0" borderId="23" xfId="0" applyFont="1" applyBorder="1" applyAlignment="1" applyProtection="1">
      <alignment horizontal="center" vertical="center"/>
    </xf>
    <xf numFmtId="0" fontId="24" fillId="0" borderId="25" xfId="0" applyFont="1" applyBorder="1" applyAlignment="1" applyProtection="1">
      <alignment horizontal="center" vertical="center"/>
    </xf>
    <xf numFmtId="0" fontId="31" fillId="10" borderId="21" xfId="0" applyFont="1" applyFill="1" applyBorder="1" applyAlignment="1" applyProtection="1">
      <alignment vertical="center" textRotation="255" wrapText="1"/>
    </xf>
    <xf numFmtId="0" fontId="5" fillId="0" borderId="22" xfId="0" applyFont="1" applyBorder="1" applyAlignment="1" applyProtection="1">
      <alignment vertical="center" textRotation="255" wrapText="1"/>
    </xf>
    <xf numFmtId="0" fontId="31" fillId="10" borderId="32" xfId="0" applyFont="1" applyFill="1" applyBorder="1" applyAlignment="1" applyProtection="1">
      <alignment vertical="center" textRotation="255" wrapText="1"/>
    </xf>
    <xf numFmtId="0" fontId="5" fillId="0" borderId="33" xfId="0" applyFont="1" applyBorder="1" applyAlignment="1" applyProtection="1">
      <alignment vertical="center" textRotation="255" wrapText="1"/>
    </xf>
    <xf numFmtId="0" fontId="31" fillId="10" borderId="58" xfId="0" applyFont="1" applyFill="1" applyBorder="1" applyAlignment="1" applyProtection="1">
      <alignment vertical="center" textRotation="255" wrapText="1"/>
    </xf>
    <xf numFmtId="0" fontId="5" fillId="0" borderId="59" xfId="0" applyFont="1" applyBorder="1" applyAlignment="1" applyProtection="1">
      <alignment vertical="center" textRotation="255" wrapText="1"/>
    </xf>
    <xf numFmtId="0" fontId="5" fillId="5" borderId="68" xfId="0" applyFont="1" applyFill="1" applyBorder="1" applyAlignment="1" applyProtection="1">
      <alignment horizontal="center" vertical="center"/>
    </xf>
    <xf numFmtId="0" fontId="5" fillId="0" borderId="27" xfId="0" applyFont="1" applyBorder="1" applyAlignment="1" applyProtection="1">
      <alignment horizontal="center" vertical="center"/>
    </xf>
    <xf numFmtId="0" fontId="5" fillId="5" borderId="69" xfId="0" applyFont="1" applyFill="1" applyBorder="1" applyAlignment="1" applyProtection="1">
      <alignment horizontal="center" vertical="center"/>
    </xf>
    <xf numFmtId="0" fontId="5" fillId="0" borderId="54" xfId="0" applyFont="1" applyBorder="1" applyAlignment="1" applyProtection="1">
      <alignment horizontal="center" vertical="center"/>
    </xf>
    <xf numFmtId="0" fontId="24" fillId="3" borderId="28" xfId="0" applyFont="1" applyFill="1" applyBorder="1" applyAlignment="1" applyProtection="1">
      <alignment horizontal="center" vertical="center"/>
      <protection locked="0"/>
    </xf>
    <xf numFmtId="0" fontId="24" fillId="3" borderId="25" xfId="0" applyFont="1" applyFill="1" applyBorder="1" applyAlignment="1" applyProtection="1">
      <alignment horizontal="center" vertical="center"/>
      <protection locked="0"/>
    </xf>
    <xf numFmtId="0" fontId="5" fillId="3" borderId="29"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xf>
    <xf numFmtId="0" fontId="5" fillId="0" borderId="24" xfId="0" applyFont="1" applyBorder="1" applyAlignment="1" applyProtection="1">
      <alignment horizontal="center" vertical="center"/>
    </xf>
    <xf numFmtId="0" fontId="24" fillId="0" borderId="51" xfId="0" applyFont="1" applyBorder="1" applyAlignment="1" applyProtection="1">
      <alignment horizontal="center" vertical="center"/>
    </xf>
    <xf numFmtId="0" fontId="24" fillId="0" borderId="52" xfId="0" applyFont="1" applyBorder="1" applyAlignment="1" applyProtection="1">
      <alignment horizontal="center" vertical="center"/>
    </xf>
    <xf numFmtId="0" fontId="24" fillId="3" borderId="55" xfId="0" applyFont="1" applyFill="1" applyBorder="1" applyAlignment="1" applyProtection="1">
      <alignment horizontal="center" vertical="center"/>
      <protection locked="0"/>
    </xf>
    <xf numFmtId="0" fontId="24" fillId="3" borderId="52"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0" borderId="52" xfId="0" applyFont="1" applyBorder="1" applyAlignment="1" applyProtection="1">
      <alignment horizontal="center" vertical="center"/>
    </xf>
    <xf numFmtId="0" fontId="5" fillId="0" borderId="57" xfId="0" applyFont="1" applyBorder="1" applyAlignment="1" applyProtection="1">
      <alignment horizontal="center" vertical="center"/>
    </xf>
    <xf numFmtId="0" fontId="29" fillId="4" borderId="60" xfId="0" applyFont="1" applyFill="1" applyBorder="1" applyAlignment="1" applyProtection="1">
      <alignment vertical="center" shrinkToFit="1"/>
    </xf>
    <xf numFmtId="0" fontId="5" fillId="0" borderId="61" xfId="0" applyFont="1" applyBorder="1" applyAlignment="1" applyProtection="1">
      <alignment vertical="center" shrinkToFit="1"/>
    </xf>
    <xf numFmtId="0" fontId="30" fillId="4" borderId="60" xfId="0" applyFont="1" applyFill="1" applyBorder="1" applyAlignment="1" applyProtection="1">
      <alignment horizontal="center" vertical="center" shrinkToFit="1"/>
    </xf>
    <xf numFmtId="0" fontId="5" fillId="0" borderId="62" xfId="0" applyFont="1" applyBorder="1" applyAlignment="1" applyProtection="1">
      <alignment horizontal="center" vertical="center"/>
    </xf>
    <xf numFmtId="0" fontId="24" fillId="4" borderId="63" xfId="0" applyFont="1" applyFill="1" applyBorder="1" applyAlignment="1" applyProtection="1">
      <alignment horizontal="center" vertical="center"/>
    </xf>
    <xf numFmtId="0" fontId="5" fillId="0" borderId="64" xfId="0" applyFont="1" applyBorder="1" applyAlignment="1" applyProtection="1">
      <alignment horizontal="center" vertical="center"/>
    </xf>
    <xf numFmtId="0" fontId="5" fillId="5" borderId="65" xfId="0" applyFont="1" applyFill="1" applyBorder="1" applyAlignment="1" applyProtection="1">
      <alignment horizontal="center" vertical="center"/>
    </xf>
    <xf numFmtId="0" fontId="5" fillId="0" borderId="59" xfId="0" applyFont="1" applyBorder="1" applyAlignment="1" applyProtection="1">
      <alignment horizontal="center" vertical="center"/>
    </xf>
    <xf numFmtId="3" fontId="5" fillId="9" borderId="21" xfId="0" applyNumberFormat="1" applyFont="1" applyFill="1" applyBorder="1" applyAlignment="1" applyProtection="1">
      <alignment vertical="center" textRotation="255" wrapText="1"/>
    </xf>
    <xf numFmtId="0" fontId="5" fillId="0" borderId="22" xfId="0" applyFont="1" applyBorder="1" applyAlignment="1" applyProtection="1">
      <alignment vertical="center" textRotation="255"/>
    </xf>
    <xf numFmtId="3" fontId="5" fillId="9" borderId="32" xfId="0" applyNumberFormat="1" applyFont="1" applyFill="1" applyBorder="1" applyAlignment="1" applyProtection="1">
      <alignment vertical="center" textRotation="255"/>
    </xf>
    <xf numFmtId="0" fontId="5" fillId="0" borderId="33" xfId="0" applyFont="1" applyBorder="1" applyAlignment="1" applyProtection="1">
      <alignment vertical="center" textRotation="255"/>
    </xf>
    <xf numFmtId="0" fontId="5" fillId="9" borderId="58" xfId="0" applyFont="1" applyFill="1" applyBorder="1" applyAlignment="1" applyProtection="1">
      <alignment vertical="center" textRotation="255"/>
    </xf>
    <xf numFmtId="0" fontId="5" fillId="0" borderId="59" xfId="0" applyFont="1" applyBorder="1" applyAlignment="1" applyProtection="1">
      <alignment vertical="center" textRotation="255"/>
    </xf>
    <xf numFmtId="0" fontId="25" fillId="0" borderId="46" xfId="0" applyFont="1" applyBorder="1" applyAlignment="1" applyProtection="1">
      <alignment horizontal="center" vertical="center"/>
    </xf>
    <xf numFmtId="0" fontId="25" fillId="0" borderId="50" xfId="0" applyFont="1" applyBorder="1" applyAlignment="1" applyProtection="1">
      <alignment horizontal="center" vertical="center"/>
    </xf>
    <xf numFmtId="0" fontId="24" fillId="0" borderId="45" xfId="0" applyFont="1" applyBorder="1" applyAlignment="1" applyProtection="1">
      <alignment horizontal="center" vertical="center"/>
    </xf>
    <xf numFmtId="0" fontId="24" fillId="0" borderId="46" xfId="0" applyFont="1" applyBorder="1" applyAlignment="1" applyProtection="1">
      <alignment horizontal="center" vertical="center"/>
    </xf>
    <xf numFmtId="0" fontId="24" fillId="0" borderId="178" xfId="0" applyFont="1" applyBorder="1" applyAlignment="1" applyProtection="1">
      <alignment horizontal="center" vertical="center"/>
    </xf>
    <xf numFmtId="0" fontId="24" fillId="0" borderId="180" xfId="0" applyFont="1" applyFill="1" applyBorder="1" applyAlignment="1" applyProtection="1">
      <alignment horizontal="center" vertical="center"/>
    </xf>
    <xf numFmtId="0" fontId="0" fillId="0" borderId="46" xfId="0" applyFill="1" applyBorder="1" applyAlignment="1" applyProtection="1">
      <alignment horizontal="center" vertical="center"/>
    </xf>
    <xf numFmtId="0" fontId="0" fillId="0" borderId="181" xfId="0" applyFill="1" applyBorder="1" applyAlignment="1" applyProtection="1">
      <alignment horizontal="center" vertical="center"/>
    </xf>
    <xf numFmtId="0" fontId="5" fillId="0" borderId="66" xfId="0" applyFont="1" applyBorder="1" applyProtection="1">
      <alignment vertical="center"/>
    </xf>
    <xf numFmtId="0" fontId="5" fillId="0" borderId="67" xfId="0" applyFont="1" applyBorder="1" applyProtection="1">
      <alignment vertical="center"/>
    </xf>
    <xf numFmtId="0" fontId="5" fillId="0" borderId="51" xfId="0" applyFont="1" applyBorder="1" applyProtection="1">
      <alignment vertical="center"/>
    </xf>
    <xf numFmtId="0" fontId="5" fillId="0" borderId="57" xfId="0" applyFont="1" applyBorder="1" applyProtection="1">
      <alignment vertical="center"/>
    </xf>
    <xf numFmtId="0" fontId="29" fillId="4" borderId="70" xfId="0" applyFont="1" applyFill="1" applyBorder="1" applyAlignment="1" applyProtection="1">
      <alignment vertical="center" shrinkToFit="1"/>
    </xf>
    <xf numFmtId="0" fontId="5" fillId="0" borderId="59" xfId="0" applyFont="1" applyBorder="1" applyAlignment="1" applyProtection="1">
      <alignment vertical="center" shrinkToFit="1"/>
    </xf>
    <xf numFmtId="0" fontId="24" fillId="4" borderId="60" xfId="0" applyFont="1" applyFill="1" applyBorder="1" applyAlignment="1" applyProtection="1">
      <alignment horizontal="center" vertical="center" shrinkToFit="1"/>
    </xf>
    <xf numFmtId="0" fontId="5" fillId="0" borderId="62" xfId="0" applyFont="1" applyBorder="1" applyAlignment="1" applyProtection="1">
      <alignment horizontal="center" vertical="center" shrinkToFit="1"/>
    </xf>
    <xf numFmtId="0" fontId="24" fillId="4" borderId="62" xfId="0" applyFont="1" applyFill="1" applyBorder="1" applyAlignment="1" applyProtection="1">
      <alignment horizontal="center" vertical="center"/>
    </xf>
    <xf numFmtId="0" fontId="5" fillId="11" borderId="21" xfId="0" applyFont="1" applyFill="1" applyBorder="1" applyAlignment="1" applyProtection="1">
      <alignment vertical="center" textRotation="255" wrapText="1"/>
    </xf>
    <xf numFmtId="0" fontId="5" fillId="0" borderId="32" xfId="0" applyFont="1" applyBorder="1" applyProtection="1">
      <alignment vertical="center"/>
    </xf>
    <xf numFmtId="0" fontId="5" fillId="0" borderId="58" xfId="0" applyFont="1" applyBorder="1" applyProtection="1">
      <alignment vertical="center"/>
    </xf>
    <xf numFmtId="0" fontId="5" fillId="10" borderId="22" xfId="0" applyFont="1" applyFill="1" applyBorder="1" applyAlignment="1" applyProtection="1">
      <alignment vertical="center" textRotation="255" wrapText="1"/>
    </xf>
    <xf numFmtId="0" fontId="5" fillId="10" borderId="33" xfId="0" applyFont="1" applyFill="1" applyBorder="1" applyAlignment="1" applyProtection="1">
      <alignment vertical="center" textRotation="255"/>
    </xf>
    <xf numFmtId="0" fontId="5" fillId="10" borderId="59" xfId="0" applyFont="1" applyFill="1" applyBorder="1" applyAlignment="1" applyProtection="1">
      <alignment vertical="center" textRotation="255"/>
    </xf>
    <xf numFmtId="0" fontId="5" fillId="0" borderId="23" xfId="0" applyFont="1" applyBorder="1" applyAlignment="1" applyProtection="1">
      <alignment vertical="center" wrapText="1" shrinkToFit="1"/>
    </xf>
    <xf numFmtId="0" fontId="5" fillId="0" borderId="24" xfId="0" applyFont="1" applyBorder="1" applyAlignment="1" applyProtection="1">
      <alignment vertical="center" shrinkToFit="1"/>
    </xf>
    <xf numFmtId="0" fontId="24" fillId="0" borderId="23" xfId="0" applyFont="1" applyBorder="1" applyAlignment="1" applyProtection="1">
      <alignment horizontal="center" vertical="center" shrinkToFit="1"/>
    </xf>
    <xf numFmtId="0" fontId="5" fillId="12" borderId="68" xfId="0" applyFont="1" applyFill="1" applyBorder="1" applyAlignment="1" applyProtection="1">
      <alignment horizontal="center" vertical="center" wrapText="1"/>
    </xf>
    <xf numFmtId="0" fontId="5" fillId="12" borderId="27" xfId="0" applyFont="1" applyFill="1" applyBorder="1" applyAlignment="1" applyProtection="1">
      <alignment horizontal="center" vertical="center" wrapText="1"/>
    </xf>
    <xf numFmtId="0" fontId="24" fillId="3" borderId="71" xfId="0" applyFont="1" applyFill="1" applyBorder="1" applyAlignment="1" applyProtection="1">
      <alignment horizontal="center" vertical="center" wrapText="1"/>
      <protection locked="0"/>
    </xf>
    <xf numFmtId="0" fontId="24" fillId="3" borderId="72" xfId="0" applyFont="1" applyFill="1" applyBorder="1" applyAlignment="1" applyProtection="1">
      <alignment horizontal="center" vertical="center"/>
      <protection locked="0"/>
    </xf>
    <xf numFmtId="0" fontId="5" fillId="3" borderId="30" xfId="0" applyFont="1" applyFill="1" applyBorder="1" applyAlignment="1" applyProtection="1">
      <alignment horizontal="center" vertical="center"/>
      <protection locked="0"/>
    </xf>
    <xf numFmtId="0" fontId="33" fillId="0" borderId="75" xfId="0" applyFont="1" applyBorder="1" applyAlignment="1" applyProtection="1">
      <alignment horizontal="center" vertical="center"/>
    </xf>
    <xf numFmtId="0" fontId="5" fillId="0" borderId="76" xfId="0" applyFont="1" applyBorder="1" applyAlignment="1" applyProtection="1">
      <alignment horizontal="center" vertical="center"/>
    </xf>
    <xf numFmtId="0" fontId="34" fillId="0" borderId="77"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92" xfId="0" applyFont="1" applyBorder="1" applyAlignment="1" applyProtection="1">
      <alignment horizontal="center" vertical="center"/>
    </xf>
    <xf numFmtId="0" fontId="33" fillId="3" borderId="47" xfId="0" applyFont="1" applyFill="1" applyBorder="1" applyAlignment="1" applyProtection="1">
      <alignment horizontal="center" vertical="center"/>
      <protection locked="0"/>
    </xf>
    <xf numFmtId="0" fontId="35" fillId="3" borderId="80" xfId="0" applyFont="1" applyFill="1" applyBorder="1" applyAlignment="1" applyProtection="1">
      <alignment horizontal="center" vertical="center"/>
      <protection locked="0"/>
    </xf>
    <xf numFmtId="0" fontId="34" fillId="0" borderId="81" xfId="0" applyFont="1" applyBorder="1" applyAlignment="1" applyProtection="1">
      <alignment horizontal="center" vertical="center" wrapText="1"/>
    </xf>
    <xf numFmtId="0" fontId="5" fillId="0" borderId="82" xfId="0" applyFont="1" applyBorder="1" applyAlignment="1" applyProtection="1">
      <alignment vertical="center" wrapText="1"/>
    </xf>
    <xf numFmtId="0" fontId="34" fillId="0" borderId="89" xfId="0" applyFont="1" applyBorder="1" applyAlignment="1" applyProtection="1">
      <alignment horizontal="center" vertical="center" wrapText="1"/>
    </xf>
    <xf numFmtId="0" fontId="5" fillId="0" borderId="43" xfId="0" applyFont="1" applyBorder="1" applyAlignment="1" applyProtection="1">
      <alignment vertical="center" wrapText="1"/>
    </xf>
    <xf numFmtId="0" fontId="34" fillId="0" borderId="96" xfId="0" applyFont="1" applyBorder="1" applyAlignment="1" applyProtection="1">
      <alignment horizontal="center" vertical="center" wrapText="1"/>
    </xf>
    <xf numFmtId="0" fontId="5" fillId="0" borderId="49" xfId="0" applyFont="1" applyBorder="1" applyAlignment="1" applyProtection="1">
      <alignment vertical="center" wrapText="1"/>
    </xf>
    <xf numFmtId="0" fontId="5" fillId="0" borderId="98" xfId="0" applyFont="1" applyBorder="1" applyAlignment="1" applyProtection="1">
      <alignment horizontal="center" vertical="center"/>
    </xf>
    <xf numFmtId="0" fontId="5" fillId="3" borderId="40" xfId="0" applyFont="1" applyFill="1" applyBorder="1" applyProtection="1">
      <alignment vertical="center"/>
      <protection locked="0"/>
    </xf>
    <xf numFmtId="0" fontId="24" fillId="0" borderId="99" xfId="0" applyFont="1" applyBorder="1" applyAlignment="1" applyProtection="1">
      <alignment horizontal="center" vertical="center"/>
    </xf>
    <xf numFmtId="0" fontId="24" fillId="0" borderId="41" xfId="0" applyFont="1" applyBorder="1" applyAlignment="1" applyProtection="1">
      <alignment horizontal="center" vertical="center"/>
    </xf>
    <xf numFmtId="0" fontId="24" fillId="0" borderId="104" xfId="0" applyFont="1" applyBorder="1" applyAlignment="1" applyProtection="1">
      <alignment horizontal="center" vertical="center"/>
    </xf>
    <xf numFmtId="0" fontId="24" fillId="4" borderId="46" xfId="0" applyFont="1" applyFill="1" applyBorder="1" applyAlignment="1" applyProtection="1">
      <alignment horizontal="center" vertical="center" wrapText="1" shrinkToFit="1"/>
    </xf>
    <xf numFmtId="0" fontId="5" fillId="0" borderId="41" xfId="0" applyFont="1" applyBorder="1" applyAlignment="1" applyProtection="1">
      <alignment horizontal="center" vertical="center" wrapText="1"/>
    </xf>
    <xf numFmtId="0" fontId="24" fillId="0" borderId="82" xfId="0" applyFont="1" applyBorder="1" applyAlignment="1" applyProtection="1">
      <alignment horizontal="center" vertical="center"/>
    </xf>
    <xf numFmtId="0" fontId="24" fillId="0" borderId="49" xfId="0" applyFont="1" applyBorder="1" applyAlignment="1" applyProtection="1">
      <alignment horizontal="center" vertical="center"/>
    </xf>
    <xf numFmtId="0" fontId="5" fillId="0" borderId="121" xfId="0" applyFont="1" applyBorder="1" applyAlignment="1" applyProtection="1">
      <alignment vertical="center" wrapText="1"/>
    </xf>
    <xf numFmtId="0" fontId="25" fillId="0" borderId="73" xfId="0" applyFont="1" applyBorder="1" applyAlignment="1" applyProtection="1">
      <alignment horizontal="center" vertical="center" wrapText="1"/>
    </xf>
    <xf numFmtId="0" fontId="5" fillId="0" borderId="78" xfId="0" applyFont="1" applyBorder="1" applyAlignment="1" applyProtection="1">
      <alignment horizontal="center" vertical="center"/>
    </xf>
    <xf numFmtId="0" fontId="5" fillId="0" borderId="109" xfId="0" applyFont="1" applyBorder="1" applyAlignment="1" applyProtection="1">
      <alignment horizontal="center" vertical="center"/>
    </xf>
    <xf numFmtId="0" fontId="5" fillId="0" borderId="74" xfId="0" applyFont="1" applyBorder="1" applyAlignment="1" applyProtection="1">
      <alignment horizontal="center" vertical="center"/>
    </xf>
    <xf numFmtId="0" fontId="5" fillId="0" borderId="79" xfId="0" applyFont="1" applyBorder="1" applyAlignment="1" applyProtection="1">
      <alignment horizontal="center" vertical="center"/>
    </xf>
    <xf numFmtId="0" fontId="5" fillId="0" borderId="110" xfId="0" applyFont="1" applyBorder="1" applyAlignment="1" applyProtection="1">
      <alignment horizontal="center" vertical="center"/>
    </xf>
    <xf numFmtId="0" fontId="33" fillId="0" borderId="75" xfId="0" applyFont="1" applyBorder="1" applyProtection="1">
      <alignment vertical="center"/>
    </xf>
    <xf numFmtId="0" fontId="5" fillId="0" borderId="76" xfId="0" applyFont="1" applyBorder="1" applyProtection="1">
      <alignment vertical="center"/>
    </xf>
    <xf numFmtId="0" fontId="5" fillId="0" borderId="101" xfId="0" applyFont="1" applyBorder="1" applyAlignment="1" applyProtection="1">
      <alignment horizontal="center" vertical="center"/>
    </xf>
    <xf numFmtId="0" fontId="5" fillId="0" borderId="102" xfId="0" applyFont="1" applyBorder="1" applyAlignment="1" applyProtection="1">
      <alignment horizontal="center" vertical="center"/>
    </xf>
    <xf numFmtId="0" fontId="24" fillId="0" borderId="107"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108" xfId="0" applyFont="1" applyBorder="1" applyAlignment="1" applyProtection="1">
      <alignment horizontal="center" vertical="center"/>
    </xf>
    <xf numFmtId="0" fontId="5" fillId="0" borderId="107"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108" xfId="0" applyFont="1" applyBorder="1" applyAlignment="1" applyProtection="1">
      <alignment horizontal="center" vertical="center"/>
    </xf>
    <xf numFmtId="0" fontId="5" fillId="0" borderId="48" xfId="0" applyFont="1" applyBorder="1" applyAlignment="1" applyProtection="1">
      <alignment horizontal="center" vertical="center"/>
    </xf>
    <xf numFmtId="0" fontId="5" fillId="0" borderId="104" xfId="0" applyFont="1" applyBorder="1" applyAlignment="1" applyProtection="1">
      <alignment horizontal="center" vertical="center"/>
    </xf>
    <xf numFmtId="0" fontId="24" fillId="0" borderId="36" xfId="0" applyFont="1" applyBorder="1" applyAlignment="1" applyProtection="1">
      <alignment horizontal="center" vertical="center" wrapText="1"/>
    </xf>
    <xf numFmtId="0" fontId="24" fillId="0" borderId="36" xfId="0" applyFont="1" applyBorder="1" applyAlignment="1" applyProtection="1">
      <alignment vertical="center" wrapText="1"/>
    </xf>
    <xf numFmtId="0" fontId="24" fillId="0" borderId="40" xfId="0" applyFont="1" applyBorder="1" applyProtection="1">
      <alignment vertical="center"/>
    </xf>
    <xf numFmtId="0" fontId="5" fillId="0" borderId="46" xfId="0" applyFont="1" applyBorder="1" applyAlignment="1" applyProtection="1">
      <alignment horizontal="center" vertical="center"/>
    </xf>
    <xf numFmtId="0" fontId="5" fillId="0" borderId="50"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33" xfId="0" applyFont="1" applyBorder="1" applyAlignment="1" applyProtection="1">
      <alignment horizontal="center" vertical="center"/>
    </xf>
    <xf numFmtId="0" fontId="0" fillId="0" borderId="0" xfId="0" applyAlignment="1" applyProtection="1">
      <alignment horizontal="center" vertical="center"/>
    </xf>
    <xf numFmtId="0" fontId="0" fillId="0" borderId="33" xfId="0" applyBorder="1" applyAlignment="1" applyProtection="1">
      <alignment horizontal="center" vertical="center"/>
    </xf>
    <xf numFmtId="0" fontId="0" fillId="0" borderId="41" xfId="0" applyBorder="1" applyAlignment="1" applyProtection="1">
      <alignment horizontal="center" vertical="center"/>
    </xf>
    <xf numFmtId="0" fontId="0" fillId="0" borderId="42" xfId="0" applyBorder="1" applyAlignment="1" applyProtection="1">
      <alignment horizontal="center" vertical="center"/>
    </xf>
    <xf numFmtId="0" fontId="5" fillId="0" borderId="47" xfId="0" applyFont="1" applyBorder="1" applyAlignment="1" applyProtection="1">
      <alignment horizontal="center" vertical="center"/>
    </xf>
    <xf numFmtId="0" fontId="5" fillId="0" borderId="80" xfId="0" applyFont="1" applyBorder="1" applyAlignment="1" applyProtection="1">
      <alignment horizontal="center" vertical="center"/>
    </xf>
    <xf numFmtId="0" fontId="36" fillId="0" borderId="86" xfId="0" applyFont="1" applyBorder="1" applyAlignment="1" applyProtection="1">
      <alignment horizontal="center" vertical="center" wrapText="1"/>
    </xf>
    <xf numFmtId="0" fontId="36" fillId="0" borderId="92" xfId="0" applyFont="1" applyBorder="1" applyAlignment="1" applyProtection="1">
      <alignment horizontal="center" vertical="center" wrapText="1"/>
    </xf>
    <xf numFmtId="0" fontId="36" fillId="0" borderId="88" xfId="0" applyFont="1" applyBorder="1" applyAlignment="1" applyProtection="1">
      <alignment horizontal="center" vertical="center" wrapText="1"/>
    </xf>
    <xf numFmtId="0" fontId="38" fillId="0" borderId="95" xfId="0" applyFont="1" applyBorder="1" applyAlignment="1" applyProtection="1">
      <alignment horizontal="center" vertical="center" wrapText="1"/>
    </xf>
    <xf numFmtId="0" fontId="5" fillId="0" borderId="91" xfId="0" applyFont="1" applyBorder="1" applyAlignment="1" applyProtection="1">
      <alignment horizontal="center" vertical="center"/>
    </xf>
    <xf numFmtId="0" fontId="5" fillId="0" borderId="97" xfId="0" applyFont="1" applyBorder="1" applyAlignment="1" applyProtection="1">
      <alignment horizontal="center" vertical="center"/>
    </xf>
    <xf numFmtId="0" fontId="47" fillId="0" borderId="34" xfId="0" applyFont="1" applyBorder="1" applyAlignment="1" applyProtection="1">
      <alignment vertical="center" wrapText="1"/>
    </xf>
    <xf numFmtId="0" fontId="46" fillId="0" borderId="35" xfId="0" applyFont="1" applyBorder="1" applyProtection="1">
      <alignment vertical="center"/>
    </xf>
    <xf numFmtId="0" fontId="24" fillId="0" borderId="179" xfId="0" applyFont="1" applyBorder="1" applyAlignment="1" applyProtection="1">
      <alignment horizontal="center" vertical="center" wrapText="1"/>
    </xf>
    <xf numFmtId="0" fontId="0" fillId="0" borderId="36" xfId="0" applyBorder="1" applyAlignment="1" applyProtection="1">
      <alignment vertical="center"/>
    </xf>
    <xf numFmtId="0" fontId="0" fillId="0" borderId="40" xfId="0" applyBorder="1" applyAlignment="1" applyProtection="1">
      <alignment vertical="center"/>
    </xf>
    <xf numFmtId="0" fontId="5" fillId="5" borderId="26" xfId="0" applyFont="1" applyFill="1" applyBorder="1" applyAlignment="1" applyProtection="1">
      <alignment horizontal="center" vertical="center" wrapText="1"/>
    </xf>
    <xf numFmtId="0" fontId="5" fillId="5" borderId="37" xfId="0" applyFont="1" applyFill="1" applyBorder="1" applyAlignment="1" applyProtection="1">
      <alignment horizontal="center" vertical="center"/>
    </xf>
    <xf numFmtId="0" fontId="5" fillId="0" borderId="38" xfId="0" applyFont="1" applyBorder="1" applyAlignment="1" applyProtection="1">
      <alignment horizontal="center" vertical="center"/>
    </xf>
    <xf numFmtId="0" fontId="5" fillId="5" borderId="53" xfId="0" applyFont="1" applyFill="1" applyBorder="1" applyAlignment="1" applyProtection="1">
      <alignment horizontal="center" vertical="center"/>
    </xf>
    <xf numFmtId="0" fontId="5" fillId="0" borderId="114" xfId="0" applyFont="1" applyBorder="1" applyAlignment="1" applyProtection="1">
      <alignment horizontal="center" vertical="center"/>
    </xf>
    <xf numFmtId="0" fontId="5" fillId="0" borderId="116" xfId="0" applyFont="1" applyBorder="1" applyAlignment="1" applyProtection="1">
      <alignment horizontal="center" vertical="center"/>
    </xf>
    <xf numFmtId="0" fontId="29" fillId="4" borderId="60" xfId="0" applyFont="1" applyFill="1" applyBorder="1" applyAlignment="1" applyProtection="1">
      <alignment horizontal="center" vertical="center"/>
    </xf>
    <xf numFmtId="0" fontId="24" fillId="4" borderId="118" xfId="0" applyFont="1" applyFill="1" applyBorder="1" applyAlignment="1" applyProtection="1">
      <alignment horizontal="center" vertical="center"/>
    </xf>
    <xf numFmtId="0" fontId="24" fillId="4" borderId="119" xfId="0" applyFont="1" applyFill="1" applyBorder="1" applyAlignment="1" applyProtection="1">
      <alignment horizontal="center" vertical="center"/>
    </xf>
    <xf numFmtId="0" fontId="5" fillId="0" borderId="120" xfId="0" applyFont="1" applyBorder="1" applyProtection="1">
      <alignment vertical="center"/>
    </xf>
    <xf numFmtId="0" fontId="5" fillId="5" borderId="111" xfId="0" applyFont="1" applyFill="1" applyBorder="1" applyAlignment="1" applyProtection="1">
      <alignment horizontal="center" vertical="center"/>
    </xf>
    <xf numFmtId="0" fontId="5" fillId="0" borderId="112" xfId="0" applyFont="1" applyBorder="1" applyAlignment="1" applyProtection="1">
      <alignment horizontal="center" vertical="center"/>
    </xf>
    <xf numFmtId="0" fontId="24" fillId="3" borderId="113" xfId="0" applyFont="1" applyFill="1" applyBorder="1" applyAlignment="1" applyProtection="1">
      <alignment horizontal="center" vertical="center"/>
      <protection locked="0"/>
    </xf>
    <xf numFmtId="0" fontId="24" fillId="3" borderId="114" xfId="0" applyFont="1" applyFill="1" applyBorder="1" applyAlignment="1" applyProtection="1">
      <alignment horizontal="center" vertical="center"/>
      <protection locked="0"/>
    </xf>
    <xf numFmtId="0" fontId="5" fillId="3" borderId="115" xfId="0" applyFont="1" applyFill="1" applyBorder="1" applyProtection="1">
      <alignment vertical="center"/>
      <protection locked="0"/>
    </xf>
    <xf numFmtId="0" fontId="44" fillId="0" borderId="151" xfId="1" applyFont="1" applyBorder="1" applyAlignment="1">
      <alignment vertical="center" wrapText="1"/>
    </xf>
    <xf numFmtId="0" fontId="44" fillId="0" borderId="152" xfId="1" applyFont="1" applyBorder="1" applyAlignment="1">
      <alignment vertical="center" shrinkToFit="1"/>
    </xf>
    <xf numFmtId="0" fontId="44" fillId="18" borderId="153" xfId="1" applyFont="1" applyFill="1" applyBorder="1" applyAlignment="1">
      <alignment horizontal="center" vertical="center" wrapText="1"/>
    </xf>
    <xf numFmtId="0" fontId="44" fillId="0" borderId="154" xfId="1" applyFont="1" applyBorder="1" applyAlignment="1">
      <alignment vertical="center" wrapText="1"/>
    </xf>
    <xf numFmtId="0" fontId="44" fillId="0" borderId="132" xfId="1" applyFont="1" applyBorder="1" applyAlignment="1">
      <alignment vertical="center" wrapText="1"/>
    </xf>
    <xf numFmtId="0" fontId="44" fillId="0" borderId="133" xfId="1" applyFont="1" applyBorder="1" applyAlignment="1">
      <alignment vertical="center" shrinkToFit="1"/>
    </xf>
    <xf numFmtId="0" fontId="44" fillId="18" borderId="134" xfId="1" applyFont="1" applyFill="1" applyBorder="1" applyAlignment="1">
      <alignment horizontal="center" vertical="center" wrapText="1"/>
    </xf>
    <xf numFmtId="0" fontId="44" fillId="0" borderId="135" xfId="1" applyFont="1" applyBorder="1" applyAlignment="1">
      <alignment vertical="center" wrapText="1"/>
    </xf>
    <xf numFmtId="0" fontId="44" fillId="19" borderId="155" xfId="1" applyFont="1" applyFill="1" applyBorder="1" applyAlignment="1">
      <alignment horizontal="center" vertical="center" wrapText="1"/>
    </xf>
    <xf numFmtId="0" fontId="44" fillId="20" borderId="156" xfId="1" applyFont="1" applyFill="1" applyBorder="1" applyAlignment="1">
      <alignment horizontal="center" vertical="center" wrapText="1"/>
    </xf>
    <xf numFmtId="0" fontId="44" fillId="20" borderId="157" xfId="1" applyFont="1" applyFill="1" applyBorder="1" applyAlignment="1">
      <alignment horizontal="center" vertical="center" wrapText="1"/>
    </xf>
    <xf numFmtId="0" fontId="44" fillId="20" borderId="158" xfId="1" applyFont="1" applyFill="1" applyBorder="1" applyAlignment="1">
      <alignment horizontal="center" vertical="center" wrapText="1"/>
    </xf>
    <xf numFmtId="0" fontId="44" fillId="18" borderId="183" xfId="1" applyFont="1" applyFill="1" applyBorder="1" applyAlignment="1">
      <alignment horizontal="center" vertical="center" wrapText="1"/>
    </xf>
    <xf numFmtId="0" fontId="44" fillId="0" borderId="159" xfId="1" applyFont="1" applyBorder="1" applyAlignment="1">
      <alignment horizontal="center" vertical="center" wrapText="1"/>
    </xf>
    <xf numFmtId="0" fontId="44" fillId="20" borderId="137" xfId="1" applyFont="1" applyFill="1" applyBorder="1" applyAlignment="1">
      <alignment horizontal="center" vertical="center" wrapText="1"/>
    </xf>
    <xf numFmtId="0" fontId="44" fillId="20" borderId="138" xfId="1" applyFont="1" applyFill="1" applyBorder="1" applyAlignment="1">
      <alignment horizontal="center" vertical="center" wrapText="1"/>
    </xf>
    <xf numFmtId="0" fontId="44" fillId="18" borderId="140" xfId="1" applyFont="1" applyFill="1" applyBorder="1" applyAlignment="1">
      <alignment horizontal="center" vertical="center" wrapText="1"/>
    </xf>
    <xf numFmtId="0" fontId="44" fillId="0" borderId="141" xfId="1" applyFont="1" applyBorder="1" applyAlignment="1">
      <alignment horizontal="center" vertical="center" wrapText="1"/>
    </xf>
    <xf numFmtId="0" fontId="44" fillId="0" borderId="0" xfId="0" applyFont="1">
      <alignment vertical="center"/>
    </xf>
  </cellXfs>
  <cellStyles count="2">
    <cellStyle name="標準" xfId="0" builtinId="0"/>
    <cellStyle name="標準_Sheet4" xfId="1" xr:uid="{26F3E815-8982-47EE-BE95-E753F9BB3388}"/>
  </cellStyles>
  <dxfs count="50">
    <dxf>
      <fill>
        <patternFill>
          <bgColor theme="0" tint="-0.24994659260841701"/>
        </patternFill>
      </fill>
    </dxf>
    <dxf>
      <fill>
        <patternFill>
          <bgColor theme="0" tint="-0.24994659260841701"/>
        </patternFill>
      </fill>
    </dxf>
    <dxf>
      <fill>
        <patternFill>
          <bgColor theme="0" tint="-0.24994659260841701"/>
        </patternFill>
      </fill>
    </dxf>
    <dxf>
      <font>
        <b/>
        <i val="0"/>
        <color rgb="FF993300"/>
      </font>
      <fill>
        <patternFill>
          <bgColor rgb="FFFFCCCC"/>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rgb="FFFF0000"/>
        </patternFill>
      </fill>
    </dxf>
    <dxf>
      <font>
        <b/>
        <i val="0"/>
        <color theme="0"/>
      </font>
      <fill>
        <patternFill>
          <bgColor rgb="FFFF0000"/>
        </patternFill>
      </fill>
    </dxf>
    <dxf>
      <fill>
        <patternFill>
          <bgColor theme="0" tint="-0.24994659260841701"/>
        </patternFill>
      </fill>
    </dxf>
    <dxf>
      <fill>
        <patternFill>
          <bgColor theme="0" tint="-0.24994659260841701"/>
        </patternFill>
      </fill>
    </dxf>
    <dxf>
      <font>
        <b/>
        <i val="0"/>
        <color theme="0"/>
      </font>
      <fill>
        <patternFill patternType="solid">
          <bgColor rgb="FFFF0000"/>
        </patternFill>
      </fill>
    </dxf>
    <dxf>
      <font>
        <b/>
        <i val="0"/>
        <color theme="0"/>
      </font>
      <fill>
        <patternFill>
          <bgColor rgb="FFFF0000"/>
        </patternFill>
      </fill>
    </dxf>
    <dxf>
      <font>
        <b/>
        <i val="0"/>
        <color rgb="FFA50021"/>
      </font>
      <fill>
        <patternFill>
          <bgColor rgb="FFFFCCCC"/>
        </patternFill>
      </fill>
    </dxf>
    <dxf>
      <font>
        <b/>
        <i val="0"/>
        <color theme="0"/>
      </font>
      <fill>
        <patternFill>
          <bgColor rgb="FFFF0000"/>
        </patternFill>
      </fill>
    </dxf>
    <dxf>
      <fill>
        <patternFill>
          <bgColor theme="0" tint="-0.24994659260841701"/>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b/>
        <i val="0"/>
        <color rgb="FFFF0000"/>
      </font>
      <fill>
        <patternFill patternType="gray125">
          <fgColor rgb="FFFF7C80"/>
        </patternFill>
      </fill>
    </dxf>
    <dxf>
      <font>
        <color rgb="FF9C0006"/>
      </font>
      <fill>
        <patternFill>
          <bgColor rgb="FFFFC7CE"/>
        </patternFill>
      </fill>
    </dxf>
    <dxf>
      <font>
        <color rgb="FF006100"/>
      </font>
      <fill>
        <patternFill>
          <bgColor rgb="FFC6EFCE"/>
        </patternFill>
      </fill>
    </dxf>
    <dxf>
      <fill>
        <patternFill>
          <bgColor theme="0" tint="-0.2499465926084170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ill>
        <patternFill>
          <bgColor theme="0" tint="-0.24994659260841701"/>
        </patternFill>
      </fill>
    </dxf>
    <dxf>
      <font>
        <b/>
        <i val="0"/>
        <color theme="0"/>
      </font>
      <fill>
        <patternFill>
          <bgColor rgb="FFFF0000"/>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8D5F5-29BE-42BE-BE5F-EAD5D156CC50}">
  <sheetPr>
    <tabColor rgb="FFFFFF00"/>
    <pageSetUpPr fitToPage="1"/>
  </sheetPr>
  <dimension ref="A1:U34"/>
  <sheetViews>
    <sheetView tabSelected="1" view="pageBreakPreview" zoomScaleNormal="95" zoomScaleSheetLayoutView="100" workbookViewId="0">
      <selection activeCell="F3" sqref="F3:G3"/>
    </sheetView>
  </sheetViews>
  <sheetFormatPr defaultRowHeight="30" customHeight="1"/>
  <cols>
    <col min="1" max="1" width="6.875" style="73" customWidth="1"/>
    <col min="2" max="2" width="62.625" style="73" customWidth="1"/>
    <col min="3" max="3" width="21.375" style="73" customWidth="1"/>
    <col min="4" max="4" width="4.625" style="73" customWidth="1"/>
    <col min="5" max="5" width="21.375" style="73" customWidth="1"/>
    <col min="6" max="7" width="10.625" style="73" customWidth="1"/>
    <col min="8" max="8" width="29.375" style="73" customWidth="1"/>
    <col min="9" max="9" width="21.375" style="73" customWidth="1"/>
    <col min="10" max="16384" width="9" style="73"/>
  </cols>
  <sheetData>
    <row r="1" spans="1:21" ht="30" customHeight="1">
      <c r="A1" s="70" t="s">
        <v>0</v>
      </c>
      <c r="B1" s="71"/>
      <c r="C1" s="71"/>
      <c r="D1" s="72"/>
      <c r="E1" s="72"/>
      <c r="F1" s="72"/>
      <c r="G1" s="72"/>
      <c r="H1" s="72"/>
    </row>
    <row r="2" spans="1:21" ht="30" customHeight="1" thickBot="1">
      <c r="A2" s="74" t="s">
        <v>1</v>
      </c>
      <c r="B2" s="73" t="s">
        <v>181</v>
      </c>
    </row>
    <row r="3" spans="1:21" ht="30" customHeight="1" thickTop="1" thickBot="1">
      <c r="A3" s="74" t="s">
        <v>2</v>
      </c>
      <c r="B3" s="131" t="s">
        <v>180</v>
      </c>
      <c r="C3" s="75"/>
      <c r="D3" s="75"/>
      <c r="E3" s="76"/>
      <c r="F3" s="135"/>
      <c r="G3" s="136"/>
    </row>
    <row r="4" spans="1:21" ht="30" customHeight="1" thickTop="1" thickBot="1">
      <c r="A4" s="74" t="s">
        <v>161</v>
      </c>
      <c r="B4" s="77" t="s">
        <v>166</v>
      </c>
      <c r="C4" s="75"/>
      <c r="D4" s="75"/>
      <c r="E4" s="76"/>
      <c r="F4" s="78"/>
      <c r="G4" s="79"/>
      <c r="H4" s="75"/>
    </row>
    <row r="5" spans="1:21" ht="50.1" customHeight="1" thickTop="1" thickBot="1">
      <c r="A5" s="74" t="s">
        <v>162</v>
      </c>
      <c r="B5" s="144" t="s">
        <v>170</v>
      </c>
      <c r="C5" s="145"/>
      <c r="D5" s="145"/>
      <c r="E5" s="146"/>
      <c r="F5" s="69"/>
      <c r="G5" s="79" t="s">
        <v>163</v>
      </c>
    </row>
    <row r="6" spans="1:21" ht="50.1" customHeight="1" thickTop="1" thickBot="1">
      <c r="A6" s="74" t="s">
        <v>174</v>
      </c>
      <c r="B6" s="144" t="s">
        <v>171</v>
      </c>
      <c r="C6" s="145"/>
      <c r="D6" s="145"/>
      <c r="E6" s="146"/>
      <c r="F6" s="69"/>
      <c r="G6" s="79" t="s">
        <v>163</v>
      </c>
    </row>
    <row r="7" spans="1:21" ht="30" customHeight="1" thickTop="1" thickBot="1">
      <c r="A7" s="74" t="s">
        <v>164</v>
      </c>
      <c r="B7" s="75" t="s">
        <v>165</v>
      </c>
      <c r="E7" s="78"/>
      <c r="F7" s="80" t="str">
        <f>IF(OR(F5="",F6=""),"自動表示",IF((F5+F6)&lt;=2,0,IF(F5=0,F6-2,IF(F5=1,(F5+F6)-2,F6))))</f>
        <v>自動表示</v>
      </c>
      <c r="G7" s="79" t="s">
        <v>163</v>
      </c>
    </row>
    <row r="8" spans="1:21" ht="30" customHeight="1" thickTop="1" thickBot="1">
      <c r="A8" s="74" t="s">
        <v>15</v>
      </c>
      <c r="B8" s="137" t="s">
        <v>167</v>
      </c>
      <c r="C8" s="138"/>
      <c r="D8" s="138"/>
      <c r="E8" s="138"/>
      <c r="F8" s="78"/>
      <c r="G8" s="78"/>
      <c r="H8" s="78"/>
    </row>
    <row r="9" spans="1:21" ht="30" customHeight="1" thickTop="1" thickBot="1">
      <c r="A9" s="74" t="s">
        <v>3</v>
      </c>
      <c r="B9" s="73" t="s">
        <v>4</v>
      </c>
      <c r="C9" s="81"/>
      <c r="D9" s="81"/>
      <c r="E9" s="81"/>
      <c r="F9" s="139"/>
      <c r="G9" s="140"/>
      <c r="H9" s="82" t="s">
        <v>5</v>
      </c>
      <c r="I9" s="141" t="s">
        <v>183</v>
      </c>
      <c r="J9" s="142"/>
      <c r="K9" s="142"/>
      <c r="L9" s="142"/>
      <c r="M9" s="142"/>
      <c r="N9" s="142"/>
      <c r="O9" s="142"/>
      <c r="P9" s="142"/>
      <c r="Q9" s="142"/>
      <c r="R9" s="142"/>
      <c r="S9" s="142"/>
      <c r="T9" s="142"/>
      <c r="U9" s="142"/>
    </row>
    <row r="10" spans="1:21" ht="50.1" customHeight="1" thickTop="1" thickBot="1">
      <c r="A10" s="74" t="s">
        <v>6</v>
      </c>
      <c r="B10" s="143" t="s">
        <v>169</v>
      </c>
      <c r="C10" s="143"/>
      <c r="D10" s="143"/>
      <c r="E10" s="143"/>
      <c r="F10" s="83" t="s">
        <v>7</v>
      </c>
      <c r="G10" s="1"/>
      <c r="H10" s="82" t="s">
        <v>8</v>
      </c>
      <c r="I10" s="142"/>
      <c r="J10" s="142"/>
      <c r="K10" s="142"/>
      <c r="L10" s="142"/>
      <c r="M10" s="142"/>
      <c r="N10" s="142"/>
      <c r="O10" s="142"/>
      <c r="P10" s="142"/>
      <c r="Q10" s="142"/>
      <c r="R10" s="142"/>
      <c r="S10" s="142"/>
      <c r="T10" s="142"/>
      <c r="U10" s="142"/>
    </row>
    <row r="11" spans="1:21" ht="50.1" customHeight="1" thickTop="1" thickBot="1">
      <c r="A11" s="74" t="s">
        <v>9</v>
      </c>
      <c r="B11" s="143" t="s">
        <v>10</v>
      </c>
      <c r="C11" s="143"/>
      <c r="D11" s="143"/>
      <c r="E11" s="143"/>
      <c r="F11" s="84" t="s">
        <v>7</v>
      </c>
      <c r="G11" s="2"/>
      <c r="H11" s="82" t="s">
        <v>11</v>
      </c>
      <c r="I11" s="142"/>
      <c r="J11" s="142"/>
      <c r="K11" s="142"/>
      <c r="L11" s="142"/>
      <c r="M11" s="142"/>
      <c r="N11" s="142"/>
      <c r="O11" s="142"/>
      <c r="P11" s="142"/>
      <c r="Q11" s="142"/>
      <c r="R11" s="142"/>
      <c r="S11" s="142"/>
      <c r="T11" s="142"/>
      <c r="U11" s="142"/>
    </row>
    <row r="12" spans="1:21" ht="50.1" customHeight="1" thickTop="1" thickBot="1">
      <c r="A12" s="74" t="s">
        <v>12</v>
      </c>
      <c r="B12" s="143" t="s">
        <v>13</v>
      </c>
      <c r="C12" s="143"/>
      <c r="D12" s="143"/>
      <c r="E12" s="143"/>
      <c r="F12" s="139"/>
      <c r="G12" s="140"/>
      <c r="H12" s="82" t="s">
        <v>14</v>
      </c>
      <c r="I12" s="142"/>
      <c r="J12" s="142"/>
      <c r="K12" s="142"/>
      <c r="L12" s="142"/>
      <c r="M12" s="142"/>
      <c r="N12" s="142"/>
      <c r="O12" s="142"/>
      <c r="P12" s="142"/>
      <c r="Q12" s="142"/>
      <c r="R12" s="142"/>
      <c r="S12" s="142"/>
      <c r="T12" s="142"/>
      <c r="U12" s="142"/>
    </row>
    <row r="13" spans="1:21" ht="80.099999999999994" customHeight="1" thickTop="1">
      <c r="A13" s="74" t="s">
        <v>15</v>
      </c>
      <c r="B13" s="143" t="s">
        <v>16</v>
      </c>
      <c r="C13" s="143"/>
      <c r="D13" s="143"/>
      <c r="E13" s="143"/>
      <c r="F13" s="143"/>
      <c r="G13" s="143"/>
      <c r="H13" s="143"/>
    </row>
    <row r="14" spans="1:21" ht="50.1" customHeight="1">
      <c r="A14" s="74" t="s">
        <v>17</v>
      </c>
      <c r="B14" s="143" t="s">
        <v>18</v>
      </c>
      <c r="C14" s="148"/>
      <c r="D14" s="148"/>
      <c r="E14" s="148"/>
      <c r="F14" s="148"/>
      <c r="G14" s="148"/>
      <c r="H14" s="148"/>
    </row>
    <row r="15" spans="1:21" ht="30" customHeight="1">
      <c r="A15" s="85" t="s">
        <v>19</v>
      </c>
      <c r="B15" s="86"/>
      <c r="C15" s="86"/>
      <c r="D15" s="86"/>
      <c r="E15" s="86"/>
      <c r="F15" s="72"/>
      <c r="G15" s="72"/>
      <c r="H15" s="72"/>
    </row>
    <row r="16" spans="1:21" ht="60" customHeight="1">
      <c r="A16" s="143" t="s">
        <v>20</v>
      </c>
      <c r="B16" s="149"/>
      <c r="C16" s="149"/>
      <c r="D16" s="148"/>
      <c r="E16" s="148"/>
      <c r="F16" s="148"/>
      <c r="G16" s="148"/>
      <c r="H16" s="148"/>
    </row>
    <row r="17" spans="1:8" ht="99.95" customHeight="1">
      <c r="A17" s="87" t="s">
        <v>21</v>
      </c>
      <c r="B17" s="88" t="s">
        <v>22</v>
      </c>
      <c r="C17" s="150" t="s">
        <v>23</v>
      </c>
      <c r="D17" s="151"/>
      <c r="E17" s="151"/>
      <c r="F17" s="151"/>
      <c r="G17" s="151"/>
      <c r="H17" s="152"/>
    </row>
    <row r="18" spans="1:8" s="90" customFormat="1" ht="99.95" customHeight="1">
      <c r="A18" s="87" t="s">
        <v>21</v>
      </c>
      <c r="B18" s="89" t="s">
        <v>172</v>
      </c>
      <c r="C18" s="153" t="s">
        <v>173</v>
      </c>
      <c r="D18" s="154"/>
      <c r="E18" s="154"/>
      <c r="F18" s="154"/>
      <c r="G18" s="154"/>
      <c r="H18" s="155"/>
    </row>
    <row r="19" spans="1:8" ht="99.95" customHeight="1">
      <c r="A19" s="87" t="s">
        <v>21</v>
      </c>
      <c r="B19" s="88" t="s">
        <v>24</v>
      </c>
      <c r="C19" s="150" t="s">
        <v>25</v>
      </c>
      <c r="D19" s="151"/>
      <c r="E19" s="151"/>
      <c r="F19" s="151"/>
      <c r="G19" s="151"/>
      <c r="H19" s="152"/>
    </row>
    <row r="20" spans="1:8" ht="99.95" customHeight="1">
      <c r="A20" s="87" t="s">
        <v>21</v>
      </c>
      <c r="B20" s="88" t="s">
        <v>26</v>
      </c>
      <c r="C20" s="150" t="s">
        <v>27</v>
      </c>
      <c r="D20" s="151"/>
      <c r="E20" s="151"/>
      <c r="F20" s="151"/>
      <c r="G20" s="151"/>
      <c r="H20" s="152"/>
    </row>
    <row r="21" spans="1:8" ht="75" customHeight="1">
      <c r="A21" s="87" t="s">
        <v>21</v>
      </c>
      <c r="B21" s="88" t="s">
        <v>28</v>
      </c>
      <c r="C21" s="150" t="s">
        <v>29</v>
      </c>
      <c r="D21" s="151"/>
      <c r="E21" s="151"/>
      <c r="F21" s="151"/>
      <c r="G21" s="151"/>
      <c r="H21" s="152"/>
    </row>
    <row r="22" spans="1:8" ht="75" customHeight="1">
      <c r="A22" s="87" t="s">
        <v>21</v>
      </c>
      <c r="B22" s="88" t="s">
        <v>30</v>
      </c>
      <c r="C22" s="156" t="s">
        <v>31</v>
      </c>
      <c r="D22" s="157"/>
      <c r="E22" s="157"/>
      <c r="F22" s="157"/>
      <c r="G22" s="157"/>
      <c r="H22" s="158"/>
    </row>
    <row r="23" spans="1:8" ht="69.95" customHeight="1">
      <c r="A23" s="87" t="s">
        <v>21</v>
      </c>
      <c r="B23" s="159" t="s">
        <v>32</v>
      </c>
      <c r="C23" s="160"/>
      <c r="D23" s="160"/>
      <c r="E23" s="160"/>
      <c r="F23" s="160"/>
      <c r="G23" s="160"/>
      <c r="H23" s="161"/>
    </row>
    <row r="24" spans="1:8" ht="15" customHeight="1">
      <c r="A24" s="91"/>
    </row>
    <row r="25" spans="1:8" ht="24.95" customHeight="1">
      <c r="A25" s="85" t="s">
        <v>33</v>
      </c>
      <c r="B25" s="85"/>
      <c r="C25" s="86"/>
      <c r="D25" s="86"/>
      <c r="E25" s="86"/>
      <c r="F25" s="72"/>
      <c r="G25" s="72"/>
      <c r="H25" s="72"/>
    </row>
    <row r="26" spans="1:8" ht="24.95" customHeight="1">
      <c r="A26" s="162" t="s">
        <v>34</v>
      </c>
      <c r="B26" s="163"/>
      <c r="C26" s="163"/>
      <c r="D26" s="163"/>
      <c r="E26" s="163"/>
      <c r="F26" s="163"/>
      <c r="G26" s="163"/>
      <c r="H26" s="163"/>
    </row>
    <row r="27" spans="1:8" ht="24.95" customHeight="1">
      <c r="A27" s="147" t="s">
        <v>35</v>
      </c>
      <c r="B27" s="148"/>
      <c r="C27" s="148"/>
      <c r="D27" s="148"/>
      <c r="E27" s="148"/>
      <c r="F27" s="148"/>
      <c r="G27" s="148"/>
      <c r="H27" s="148"/>
    </row>
    <row r="28" spans="1:8" ht="24.95" customHeight="1">
      <c r="A28" s="164" t="s">
        <v>36</v>
      </c>
      <c r="B28" s="164"/>
      <c r="C28" s="164"/>
      <c r="D28" s="164"/>
      <c r="E28" s="164"/>
      <c r="F28" s="164"/>
      <c r="G28" s="164"/>
      <c r="H28" s="164"/>
    </row>
    <row r="29" spans="1:8" ht="24.95" customHeight="1">
      <c r="A29" s="143" t="s">
        <v>37</v>
      </c>
      <c r="B29" s="149"/>
      <c r="C29" s="148"/>
      <c r="D29" s="148"/>
      <c r="E29" s="148"/>
      <c r="F29" s="148"/>
      <c r="G29" s="148"/>
      <c r="H29" s="148"/>
    </row>
    <row r="30" spans="1:8" ht="24.95" customHeight="1">
      <c r="A30" s="147" t="s">
        <v>38</v>
      </c>
      <c r="B30" s="147"/>
      <c r="C30" s="147"/>
      <c r="D30" s="147"/>
      <c r="E30" s="147"/>
      <c r="F30" s="147"/>
      <c r="G30" s="147"/>
      <c r="H30" s="147"/>
    </row>
    <row r="31" spans="1:8" ht="24.95" customHeight="1">
      <c r="A31" s="147" t="s">
        <v>39</v>
      </c>
      <c r="B31" s="148"/>
      <c r="C31" s="148"/>
      <c r="D31" s="148"/>
      <c r="E31" s="148"/>
      <c r="F31" s="148"/>
      <c r="G31" s="148"/>
      <c r="H31" s="148"/>
    </row>
    <row r="32" spans="1:8" ht="24.95" customHeight="1">
      <c r="A32" s="147" t="s">
        <v>40</v>
      </c>
      <c r="B32" s="148"/>
      <c r="C32" s="148"/>
      <c r="D32" s="148"/>
      <c r="E32" s="148"/>
      <c r="F32" s="148"/>
      <c r="G32" s="148"/>
      <c r="H32" s="148"/>
    </row>
    <row r="33" spans="1:8" ht="24.95" customHeight="1">
      <c r="A33" s="147" t="s">
        <v>41</v>
      </c>
      <c r="B33" s="148"/>
      <c r="C33" s="148"/>
      <c r="D33" s="148"/>
      <c r="E33" s="148"/>
      <c r="F33" s="148"/>
      <c r="G33" s="148"/>
      <c r="H33" s="148"/>
    </row>
    <row r="34" spans="1:8" ht="24.95" customHeight="1">
      <c r="A34" s="147" t="s">
        <v>42</v>
      </c>
      <c r="B34" s="148"/>
      <c r="C34" s="148"/>
      <c r="D34" s="148"/>
      <c r="E34" s="148"/>
      <c r="F34" s="148"/>
      <c r="G34" s="148"/>
      <c r="H34" s="148"/>
    </row>
  </sheetData>
  <sheetProtection algorithmName="SHA-512" hashValue="7twVV+HUKAy5Xdi3iCsRlWWf1B9L/YfMz4A9xG4WwAk6AlsiAz7+H7OzUNTaVLX0eZ0lFTjRODmiDidu5c9ULA==" saltValue="t5mV7BvHWrx4Ct2QgyKZ3g==" spinCount="100000" sheet="1" objects="1" scenarios="1"/>
  <mergeCells count="29">
    <mergeCell ref="A34:H34"/>
    <mergeCell ref="A28:H28"/>
    <mergeCell ref="A29:H29"/>
    <mergeCell ref="A30:H30"/>
    <mergeCell ref="A31:H31"/>
    <mergeCell ref="A32:H32"/>
    <mergeCell ref="A33:H33"/>
    <mergeCell ref="A27:H27"/>
    <mergeCell ref="B13:H13"/>
    <mergeCell ref="B14:H14"/>
    <mergeCell ref="A16:H16"/>
    <mergeCell ref="C17:H17"/>
    <mergeCell ref="C18:H18"/>
    <mergeCell ref="C19:H19"/>
    <mergeCell ref="C20:H20"/>
    <mergeCell ref="C21:H21"/>
    <mergeCell ref="C22:H22"/>
    <mergeCell ref="B23:H23"/>
    <mergeCell ref="A26:H26"/>
    <mergeCell ref="F3:G3"/>
    <mergeCell ref="B8:E8"/>
    <mergeCell ref="F9:G9"/>
    <mergeCell ref="I9:U12"/>
    <mergeCell ref="B10:E10"/>
    <mergeCell ref="B11:E11"/>
    <mergeCell ref="B12:E12"/>
    <mergeCell ref="F12:G12"/>
    <mergeCell ref="B5:E5"/>
    <mergeCell ref="B6:E6"/>
  </mergeCells>
  <phoneticPr fontId="2"/>
  <conditionalFormatting sqref="F7">
    <cfRule type="containsText" dxfId="49" priority="1" operator="containsText" text="自動表示">
      <formula>NOT(ISERROR(SEARCH("自動表示",F7)))</formula>
    </cfRule>
  </conditionalFormatting>
  <dataValidations xWindow="1128" yWindow="464" count="3">
    <dataValidation type="list" allowBlank="1" showInputMessage="1" showErrorMessage="1" sqref="F9" xr:uid="{56E8AE06-18BB-4BD9-8F2D-60232D2967EC}">
      <formula1>"英語,中国語,朝鮮語,アラビア語,スワヒリ語,ドイツ語,フランス語,イタリア語,スペイン語,ポルトガル語"</formula1>
    </dataValidation>
    <dataValidation imeMode="halfAlpha" allowBlank="1" showInputMessage="1" showErrorMessage="1" error="ドロップダウンリストから選択してください。" prompt="未修得の場合も「0」を入力してください。" sqref="F10:F12 G10:G11" xr:uid="{77DFE232-D9C9-44CE-B5CC-4EFB0A8BDB02}"/>
    <dataValidation allowBlank="1" showInputMessage="1" showErrorMessage="1" prompt="未修得の場合も「0」を入力してください。" sqref="F5 F6" xr:uid="{77A87271-6159-4646-92AC-DA939DCD7582}"/>
  </dataValidations>
  <pageMargins left="0.70866141732283472" right="0.70866141732283472" top="0.74803149606299213" bottom="0.74803149606299213" header="0.31496062992125984" footer="0.31496062992125984"/>
  <pageSetup paperSize="9" scale="48" fitToHeight="0" orientation="portrait" r:id="rId1"/>
  <headerFooter>
    <oddHeader>&amp;C&amp;"メイリオ,レギュラー"&amp;14&amp;F
&amp;A</oddHeader>
  </headerFooter>
  <extLst>
    <ext xmlns:x14="http://schemas.microsoft.com/office/spreadsheetml/2009/9/main" uri="{CCE6A557-97BC-4b89-ADB6-D9C93CAAB3DF}">
      <x14:dataValidations xmlns:xm="http://schemas.microsoft.com/office/excel/2006/main" xWindow="1128" yWindow="464" count="1">
        <x14:dataValidation type="list" allowBlank="1" showInputMessage="1" showErrorMessage="1" error="ドロップダウンリストから選択してください。" prompt="日本語専攻は、ロシア語とそれ以外、スペイン語専攻及びハンガリー語専攻は年度によって選ぶ選択肢が異なります。" xr:uid="{72CA7DB2-E3AE-44EA-9112-24013D27F7C2}">
          <x14:formula1>
            <xm:f>【参考】専攻語科目実習・専攻語科目演習・専攻科目!$B$2:$B$29</xm:f>
          </x14:formula1>
          <xm:sqref>F3:G3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1BA6B-8C6C-498A-889A-ADB42FEEBA84}">
  <sheetPr>
    <tabColor rgb="FF92D050"/>
    <pageSetUpPr fitToPage="1"/>
  </sheetPr>
  <dimension ref="A1:X36"/>
  <sheetViews>
    <sheetView showGridLines="0" view="pageBreakPreview" zoomScale="85" zoomScaleNormal="100" zoomScaleSheetLayoutView="85" workbookViewId="0">
      <selection activeCell="G19" sqref="G19:G21"/>
    </sheetView>
  </sheetViews>
  <sheetFormatPr defaultColWidth="34.625" defaultRowHeight="15"/>
  <cols>
    <col min="1" max="2" width="4.625" style="78" customWidth="1"/>
    <col min="3" max="4" width="15.625" style="78" customWidth="1"/>
    <col min="5" max="7" width="9.625" style="78" customWidth="1"/>
    <col min="8" max="9" width="12.625" style="92" customWidth="1"/>
    <col min="10" max="16" width="9.625" style="92" customWidth="1"/>
    <col min="17" max="17" width="16.625" style="92" customWidth="1"/>
    <col min="18" max="18" width="40.625" style="78" customWidth="1"/>
    <col min="19" max="19" width="5.375" style="78" customWidth="1"/>
    <col min="20" max="21" width="16.75" style="94" customWidth="1"/>
    <col min="22" max="22" width="34.75" style="94" customWidth="1"/>
    <col min="23" max="24" width="16.75" style="94" customWidth="1"/>
    <col min="25" max="16384" width="34.625" style="78"/>
  </cols>
  <sheetData>
    <row r="1" spans="1:24" ht="26.1" customHeight="1">
      <c r="A1" s="78" t="s">
        <v>43</v>
      </c>
      <c r="C1" s="165" t="str">
        <f>IF('入力シート１（使い方、所属選択）'!F3="","自動表示（シート１にて入力すること。）",'入力シート１（使い方、所属選択）'!F3)</f>
        <v>自動表示（シート１にて入力すること。）</v>
      </c>
      <c r="D1" s="148"/>
      <c r="Q1" s="92" t="s">
        <v>44</v>
      </c>
      <c r="R1" s="93">
        <f ca="1">TODAY()</f>
        <v>45433</v>
      </c>
      <c r="S1" s="93"/>
    </row>
    <row r="2" spans="1:24" ht="18.95" customHeight="1">
      <c r="A2" s="78" t="s">
        <v>45</v>
      </c>
      <c r="C2" s="95"/>
      <c r="R2" s="93"/>
      <c r="S2" s="93"/>
    </row>
    <row r="3" spans="1:24" ht="18.95" customHeight="1">
      <c r="A3" s="96" t="s">
        <v>46</v>
      </c>
    </row>
    <row r="4" spans="1:24" ht="18.95" customHeight="1">
      <c r="A4" s="78" t="s">
        <v>47</v>
      </c>
    </row>
    <row r="5" spans="1:24" ht="60" customHeight="1" thickBot="1">
      <c r="A5" s="166" t="s">
        <v>48</v>
      </c>
      <c r="B5" s="166"/>
      <c r="C5" s="167"/>
      <c r="D5" s="167"/>
      <c r="E5" s="167"/>
      <c r="F5" s="167"/>
      <c r="G5" s="167"/>
      <c r="H5" s="167"/>
      <c r="I5" s="167"/>
      <c r="J5" s="167"/>
      <c r="K5" s="167"/>
      <c r="L5" s="167"/>
      <c r="M5" s="167"/>
      <c r="N5" s="167"/>
      <c r="O5" s="167"/>
      <c r="P5" s="167"/>
      <c r="Q5" s="167"/>
      <c r="R5" s="168"/>
    </row>
    <row r="6" spans="1:24" s="101" customFormat="1" ht="60" customHeight="1" thickTop="1" thickBot="1">
      <c r="A6" s="97"/>
      <c r="B6" s="98"/>
      <c r="C6" s="169" t="s">
        <v>49</v>
      </c>
      <c r="D6" s="170"/>
      <c r="E6" s="171" t="s">
        <v>50</v>
      </c>
      <c r="F6" s="169"/>
      <c r="G6" s="169"/>
      <c r="H6" s="169"/>
      <c r="I6" s="169"/>
      <c r="J6" s="172" t="s">
        <v>51</v>
      </c>
      <c r="K6" s="173"/>
      <c r="L6" s="173"/>
      <c r="M6" s="174"/>
      <c r="N6" s="175" t="s">
        <v>52</v>
      </c>
      <c r="O6" s="175"/>
      <c r="P6" s="176"/>
      <c r="Q6" s="99" t="s">
        <v>53</v>
      </c>
      <c r="R6" s="100" t="s">
        <v>54</v>
      </c>
      <c r="T6" s="102"/>
      <c r="U6" s="102"/>
      <c r="V6" s="102"/>
      <c r="W6" s="102"/>
      <c r="X6" s="102"/>
    </row>
    <row r="7" spans="1:24" ht="24.95" customHeight="1" thickTop="1" thickBot="1">
      <c r="A7" s="232" t="s">
        <v>55</v>
      </c>
      <c r="B7" s="233"/>
      <c r="C7" s="198" t="s">
        <v>56</v>
      </c>
      <c r="D7" s="199"/>
      <c r="E7" s="200">
        <v>2</v>
      </c>
      <c r="F7" s="201"/>
      <c r="G7" s="201"/>
      <c r="H7" s="334"/>
      <c r="I7" s="209"/>
      <c r="J7" s="212"/>
      <c r="K7" s="213"/>
      <c r="L7" s="213"/>
      <c r="M7" s="214"/>
      <c r="N7" s="215">
        <f>IF((J:J-E:E)&lt;0,J:J-E:E,0)</f>
        <v>-2</v>
      </c>
      <c r="O7" s="215"/>
      <c r="P7" s="216"/>
      <c r="Q7" s="186" t="str">
        <f>IF(OR(J9="自動表示",N9="自動表示"),"自動表示",IF(SUM(N7:N12)&lt;0,SUM(N7:N12),0))</f>
        <v>自動表示</v>
      </c>
      <c r="R7" s="189" t="str">
        <f>IF(OR(J9="自動表示",N9="自動表示"),"自動表示",IF(OR(N7&lt;0,N8&lt;0,N9&lt;0,N10&lt;0,N11&lt;0,N12&lt;0),"【NG】不足区分あり（(C)欄赤着色部分）","【OK】必要単位数充足"))</f>
        <v>自動表示</v>
      </c>
      <c r="S7" s="103"/>
    </row>
    <row r="8" spans="1:24" ht="24.95" customHeight="1" thickBot="1">
      <c r="A8" s="234"/>
      <c r="B8" s="235"/>
      <c r="C8" s="182" t="s">
        <v>57</v>
      </c>
      <c r="D8" s="183"/>
      <c r="E8" s="184">
        <v>6</v>
      </c>
      <c r="F8" s="185"/>
      <c r="G8" s="185"/>
      <c r="H8" s="335"/>
      <c r="I8" s="336"/>
      <c r="J8" s="177"/>
      <c r="K8" s="178"/>
      <c r="L8" s="192"/>
      <c r="M8" s="193"/>
      <c r="N8" s="194">
        <f>IF((J:J-E:E)&lt;0,J:J-E:E,0)</f>
        <v>-6</v>
      </c>
      <c r="O8" s="194"/>
      <c r="P8" s="195"/>
      <c r="Q8" s="187"/>
      <c r="R8" s="190"/>
      <c r="S8" s="103"/>
    </row>
    <row r="9" spans="1:24" ht="24.95" customHeight="1" thickBot="1">
      <c r="A9" s="234"/>
      <c r="B9" s="235"/>
      <c r="C9" s="196" t="s">
        <v>168</v>
      </c>
      <c r="D9" s="197"/>
      <c r="E9" s="240">
        <v>2</v>
      </c>
      <c r="F9" s="241"/>
      <c r="G9" s="242"/>
      <c r="H9" s="335"/>
      <c r="I9" s="336"/>
      <c r="J9" s="243" t="str">
        <f>IFERROR('入力シート１（使い方、所属選択）'!F5+'入力シート１（使い方、所属選択）'!F6-'入力シート１（使い方、所属選択）'!F7,"自動表示")</f>
        <v>自動表示</v>
      </c>
      <c r="K9" s="244"/>
      <c r="L9" s="244"/>
      <c r="M9" s="245"/>
      <c r="N9" s="238" t="str">
        <f>IFERROR(IF((J9-E9)&lt;0,J9-E9,0),"自動表示")</f>
        <v>自動表示</v>
      </c>
      <c r="O9" s="238"/>
      <c r="P9" s="239"/>
      <c r="Q9" s="187"/>
      <c r="R9" s="190"/>
      <c r="S9" s="104"/>
    </row>
    <row r="10" spans="1:24" ht="24.95" customHeight="1" thickBot="1">
      <c r="A10" s="234"/>
      <c r="B10" s="235"/>
      <c r="C10" s="182" t="s">
        <v>58</v>
      </c>
      <c r="D10" s="183"/>
      <c r="E10" s="184">
        <v>2</v>
      </c>
      <c r="F10" s="185"/>
      <c r="G10" s="185"/>
      <c r="H10" s="335"/>
      <c r="I10" s="336"/>
      <c r="J10" s="177"/>
      <c r="K10" s="178"/>
      <c r="L10" s="178"/>
      <c r="M10" s="179"/>
      <c r="N10" s="180">
        <f>IF((J:J-E:E)&lt;0,J:J-E:E,0)</f>
        <v>-2</v>
      </c>
      <c r="O10" s="180"/>
      <c r="P10" s="181"/>
      <c r="Q10" s="187"/>
      <c r="R10" s="190"/>
      <c r="S10" s="104"/>
    </row>
    <row r="11" spans="1:24" ht="24.75" customHeight="1" thickBot="1">
      <c r="A11" s="234"/>
      <c r="B11" s="235"/>
      <c r="C11" s="182" t="s">
        <v>59</v>
      </c>
      <c r="D11" s="183"/>
      <c r="E11" s="184">
        <v>1</v>
      </c>
      <c r="F11" s="185"/>
      <c r="G11" s="185"/>
      <c r="H11" s="335"/>
      <c r="I11" s="336"/>
      <c r="J11" s="177"/>
      <c r="K11" s="178"/>
      <c r="L11" s="178"/>
      <c r="M11" s="179"/>
      <c r="N11" s="180">
        <f>IF((J:J-E:E)&lt;0,J:J-E:E,0)</f>
        <v>-1</v>
      </c>
      <c r="O11" s="180"/>
      <c r="P11" s="181"/>
      <c r="Q11" s="187"/>
      <c r="R11" s="190"/>
      <c r="S11" s="103"/>
    </row>
    <row r="12" spans="1:24" ht="24.95" customHeight="1" thickBot="1">
      <c r="A12" s="234"/>
      <c r="B12" s="235"/>
      <c r="C12" s="182" t="s">
        <v>60</v>
      </c>
      <c r="D12" s="183"/>
      <c r="E12" s="217">
        <v>1</v>
      </c>
      <c r="F12" s="218"/>
      <c r="G12" s="218"/>
      <c r="H12" s="337"/>
      <c r="I12" s="211"/>
      <c r="J12" s="219"/>
      <c r="K12" s="220"/>
      <c r="L12" s="220"/>
      <c r="M12" s="221"/>
      <c r="N12" s="222">
        <f>IF((J:J-E:E)&lt;0,J:J-E:E,0)</f>
        <v>-1</v>
      </c>
      <c r="O12" s="222"/>
      <c r="P12" s="223"/>
      <c r="Q12" s="187"/>
      <c r="R12" s="190"/>
      <c r="S12" s="103"/>
    </row>
    <row r="13" spans="1:24" ht="24.95" customHeight="1" thickTop="1" thickBot="1">
      <c r="A13" s="236"/>
      <c r="B13" s="237"/>
      <c r="C13" s="224" t="s">
        <v>61</v>
      </c>
      <c r="D13" s="225"/>
      <c r="E13" s="226">
        <v>14</v>
      </c>
      <c r="F13" s="227"/>
      <c r="G13" s="227"/>
      <c r="H13" s="227"/>
      <c r="I13" s="227"/>
      <c r="J13" s="228">
        <f>SUM(J7:J12)</f>
        <v>0</v>
      </c>
      <c r="K13" s="227"/>
      <c r="L13" s="227"/>
      <c r="M13" s="229"/>
      <c r="N13" s="230"/>
      <c r="O13" s="230"/>
      <c r="P13" s="231"/>
      <c r="Q13" s="188"/>
      <c r="R13" s="191"/>
      <c r="S13" s="103"/>
    </row>
    <row r="14" spans="1:24" ht="24.95" customHeight="1" thickTop="1" thickBot="1">
      <c r="A14" s="202" t="s">
        <v>62</v>
      </c>
      <c r="B14" s="203"/>
      <c r="C14" s="198" t="s">
        <v>63</v>
      </c>
      <c r="D14" s="199"/>
      <c r="E14" s="200">
        <v>4</v>
      </c>
      <c r="F14" s="201"/>
      <c r="G14" s="201"/>
      <c r="H14" s="208"/>
      <c r="I14" s="209"/>
      <c r="J14" s="212"/>
      <c r="K14" s="213"/>
      <c r="L14" s="213"/>
      <c r="M14" s="214"/>
      <c r="N14" s="215">
        <f>IF((J:J-E:E)&lt;0,J:J-E:E,0)</f>
        <v>-4</v>
      </c>
      <c r="O14" s="215"/>
      <c r="P14" s="216"/>
      <c r="Q14" s="186">
        <f>IF(SUM(N14:N15)&lt;0,SUM(N14:N15),0)</f>
        <v>-6</v>
      </c>
      <c r="R14" s="189" t="str">
        <f>IF(OR(N14&lt;0,N15&lt;0),"【NG】不足区分あり（(C)欄赤着色部分）","【OK】必要単位数充足")</f>
        <v>【NG】不足区分あり（(C)欄赤着色部分）</v>
      </c>
      <c r="S14" s="103"/>
    </row>
    <row r="15" spans="1:24" ht="24.95" customHeight="1" thickBot="1">
      <c r="A15" s="204"/>
      <c r="B15" s="205"/>
      <c r="C15" s="248" t="s">
        <v>64</v>
      </c>
      <c r="D15" s="249"/>
      <c r="E15" s="217">
        <v>2</v>
      </c>
      <c r="F15" s="218"/>
      <c r="G15" s="218"/>
      <c r="H15" s="210"/>
      <c r="I15" s="211"/>
      <c r="J15" s="219"/>
      <c r="K15" s="220"/>
      <c r="L15" s="220"/>
      <c r="M15" s="221"/>
      <c r="N15" s="222">
        <f>IF((J:J-E:E)&lt;0,J:J-E:E,0)</f>
        <v>-2</v>
      </c>
      <c r="O15" s="222"/>
      <c r="P15" s="223"/>
      <c r="Q15" s="187"/>
      <c r="R15" s="190"/>
      <c r="S15" s="103"/>
    </row>
    <row r="16" spans="1:24" ht="24.95" customHeight="1" thickTop="1" thickBot="1">
      <c r="A16" s="206"/>
      <c r="B16" s="207"/>
      <c r="C16" s="250" t="s">
        <v>61</v>
      </c>
      <c r="D16" s="251"/>
      <c r="E16" s="252">
        <v>6</v>
      </c>
      <c r="F16" s="253"/>
      <c r="G16" s="253"/>
      <c r="H16" s="227"/>
      <c r="I16" s="227"/>
      <c r="J16" s="228">
        <f>SUM(J14:J15)</f>
        <v>0</v>
      </c>
      <c r="K16" s="254"/>
      <c r="L16" s="254"/>
      <c r="M16" s="229"/>
      <c r="N16" s="230"/>
      <c r="O16" s="230"/>
      <c r="P16" s="231"/>
      <c r="Q16" s="246"/>
      <c r="R16" s="247"/>
      <c r="S16" s="103"/>
    </row>
    <row r="17" spans="1:22" ht="50.1" customHeight="1" thickTop="1" thickBot="1">
      <c r="A17" s="255" t="s">
        <v>65</v>
      </c>
      <c r="B17" s="258" t="s">
        <v>160</v>
      </c>
      <c r="C17" s="261" t="s">
        <v>66</v>
      </c>
      <c r="D17" s="262"/>
      <c r="E17" s="263" t="str">
        <f>IFERROR(VLOOKUP(C1,【参考】専攻語科目実習・専攻語科目演習・専攻科目!B:D,3,0),"自動表示")</f>
        <v>自動表示</v>
      </c>
      <c r="F17" s="201"/>
      <c r="G17" s="201"/>
      <c r="H17" s="264"/>
      <c r="I17" s="265"/>
      <c r="J17" s="266"/>
      <c r="K17" s="267"/>
      <c r="L17" s="267"/>
      <c r="M17" s="268"/>
      <c r="N17" s="215" t="str">
        <f>IFERROR(IF(J:J="","自動表示",IF((J:J-E:E)&lt;0,J:J-E:E,0)),"自動表示")</f>
        <v>自動表示</v>
      </c>
      <c r="O17" s="215"/>
      <c r="P17" s="216"/>
      <c r="Q17" s="186">
        <f>IFERROR(IF(J35="自動表示",-106, IF( AND(J35&gt;=106, SUM(N17:N18)+P19+N22+O23+SUM(N25:N34)=0),  0, IF( AND(J35&gt;=106, SUM(N17:N18)+P19+N22+O23+SUM(N25:N34)&lt;0),  SUM(N17:N18)+P19+N22+O23+SUM(N25:N34), IF( AND(J35&lt;106, SUM(N17:N18)+P19+N22+O23+SUM(N25:N34)=0),  J35-106, IF( AND(J35&lt;106, SUM(N17:N18)+P19+N22+O23+SUM(N25:N34)&lt;0, J35+ABS(SUM(N17:N18)+P19+N22+O23+SUM(N25:N34))&gt;=106),SUM(N17:N18)+P19+N22+O23+SUM(N25:N34), IF( AND(J35&lt;106, SUM(N17:N18)+P19+N22+O23+SUM(N25:N34)&lt;0, J35+ABS(SUM(N17:N18)+P19+N22+O23+SUM(N25:N34))&lt;106), J35-106 )))))),"自動表示")</f>
        <v>-106</v>
      </c>
      <c r="R17" s="189" t="str">
        <f>IF(O23&lt;0,"【NG】兼修語学の要件（同一言語で4単位、うち高度国際性1単位）未充足。その他、(C)(D)欄で着色部分がある場合はその区分で不足。",IF(OR(N17&lt;0,N18&lt;0,N19&lt;0,N20&lt;0,N21&lt;0,O20&lt;0,P19&lt;0,N22&lt;0,N34&lt;0),"【NG】不足区分あり（(C)(D)欄着色部分）",IF(J35&lt;106,"【NG】区分ごとの最低限修得単位数は満たしているが、「選択科目　20単位（ロシア語は16単位）部分」又は「専攻語科目　演習＋専攻科目合計48単位部分」が不足のため、合計必要単位数106単位に達していない。","【OK】必要単位数充足")))</f>
        <v>【NG】不足区分あり（(C)(D)欄着色部分）</v>
      </c>
      <c r="S17" s="104"/>
    </row>
    <row r="18" spans="1:22" ht="24.95" customHeight="1" thickTop="1" thickBot="1">
      <c r="A18" s="256"/>
      <c r="B18" s="259"/>
      <c r="C18" s="182" t="s">
        <v>67</v>
      </c>
      <c r="D18" s="183"/>
      <c r="E18" s="184" t="str">
        <f>IFERROR(VLOOKUP(C1,【参考】専攻語科目実習・専攻語科目演習・専攻科目!B:E,4,0),"自動表示")</f>
        <v>自動表示</v>
      </c>
      <c r="F18" s="185"/>
      <c r="G18" s="185"/>
      <c r="H18" s="292" t="s">
        <v>68</v>
      </c>
      <c r="I18" s="295" t="str">
        <f>IFERROR(IF(VLOOKUP(C1,【参考】専攻語科目実習・専攻語科目演習・専攻科目!B:C,2,0)="ロシア語",16,20),"自動表示")</f>
        <v>自動表示</v>
      </c>
      <c r="J18" s="178"/>
      <c r="K18" s="178"/>
      <c r="L18" s="178"/>
      <c r="M18" s="179"/>
      <c r="N18" s="194" t="str">
        <f>IFERROR(IF(J:J="","自動表示",IF((J:J-E:E)&lt;0,J:J-E:E,0)),"自動表示")</f>
        <v>自動表示</v>
      </c>
      <c r="O18" s="194"/>
      <c r="P18" s="195"/>
      <c r="Q18" s="187"/>
      <c r="R18" s="190"/>
      <c r="S18" s="104"/>
      <c r="T18" s="105"/>
    </row>
    <row r="19" spans="1:22" ht="24.95" customHeight="1">
      <c r="A19" s="256"/>
      <c r="B19" s="259"/>
      <c r="C19" s="298" t="s">
        <v>69</v>
      </c>
      <c r="D19" s="299"/>
      <c r="E19" s="269" t="str">
        <f>IF(C1="自動表示（シート１にて入力すること。）","自動表示",VLOOKUP($C$1,【参考】専攻語科目実習・専攻語科目演習・専攻科目!B:F,5,0))</f>
        <v>自動表示</v>
      </c>
      <c r="F19" s="270"/>
      <c r="G19" s="271">
        <v>48</v>
      </c>
      <c r="H19" s="293"/>
      <c r="I19" s="296"/>
      <c r="J19" s="274"/>
      <c r="K19" s="275"/>
      <c r="L19" s="276" t="str">
        <f>IF(OR(J19="",J20="",J21=""),"自動表示",K20+J19)</f>
        <v>自動表示</v>
      </c>
      <c r="M19" s="277"/>
      <c r="N19" s="321" t="str">
        <f>IFERROR(IF((J:J-E:E)&lt;0,J:J-E:E,0),"自動表示")</f>
        <v>自動表示</v>
      </c>
      <c r="O19" s="322"/>
      <c r="P19" s="314" t="str">
        <f>IFERROR(IF(OR(N19="自動表示", O20 ="自動表示"),"自動表示",IF(AND(J19+J20+J21&gt;=48, N19+O20=0), 0, IF(AND(J19+J20+J21&gt;=48,N19+O20&lt;0),N19+O20,(J19+J20+J21)-48))),"")</f>
        <v>自動表示</v>
      </c>
      <c r="Q19" s="187"/>
      <c r="R19" s="190"/>
      <c r="S19" s="103"/>
    </row>
    <row r="20" spans="1:22" ht="24.95" customHeight="1">
      <c r="A20" s="256"/>
      <c r="B20" s="259"/>
      <c r="C20" s="106" t="s">
        <v>70</v>
      </c>
      <c r="D20" s="107" t="s">
        <v>71</v>
      </c>
      <c r="E20" s="108" t="str">
        <f>IF(C1="自動表示（シート１にて入力すること。）","自動表示",VLOOKUP($C$1,【参考】専攻語科目実習・専攻語科目演習・専攻科目!B:G,6,0))</f>
        <v>自動表示</v>
      </c>
      <c r="F20" s="323" t="str">
        <f>IF(C1="自動表示（シート１にて入力すること。）","自動表示（講義+演習）",IF(AND(E20=0,E21=0),VLOOKUP($C$1,【参考】専攻語科目実習・専攻語科目演習・専攻科目!B:I,8,0),E20+E21))</f>
        <v>自動表示（講義+演習）</v>
      </c>
      <c r="G20" s="272"/>
      <c r="H20" s="293"/>
      <c r="I20" s="296"/>
      <c r="J20" s="3"/>
      <c r="K20" s="325" t="str">
        <f>IF(OR(J20="",J21=""),"自動表示（講義+演習）",J20+J21)</f>
        <v>自動表示（講義+演習）</v>
      </c>
      <c r="L20" s="278"/>
      <c r="M20" s="279"/>
      <c r="N20" s="109" t="str">
        <f>IFERROR(IF((J:J-E:E)&lt;0,J:J-E:E,0),"自動表示")</f>
        <v>自動表示</v>
      </c>
      <c r="O20" s="327" t="str">
        <f>IFERROR(IF(L19="自動表示","自動表示",IF(OR(N20="自動表示",N21="自動表示"),"自動表示",IF(AND(E20=0,E21=0,F20&gt;0),IF(K20-F20&gt;0,0,K20-F20),N20+N21))),"")</f>
        <v>自動表示</v>
      </c>
      <c r="P20" s="316"/>
      <c r="Q20" s="187"/>
      <c r="R20" s="190"/>
      <c r="S20" s="103"/>
      <c r="V20" s="110"/>
    </row>
    <row r="21" spans="1:22" ht="24.95" customHeight="1" thickBot="1">
      <c r="A21" s="256"/>
      <c r="B21" s="259"/>
      <c r="C21" s="111"/>
      <c r="D21" s="112" t="s">
        <v>72</v>
      </c>
      <c r="E21" s="113" t="str">
        <f>IF(C1="自動表示（シート１にて入力すること。）","自動表示",VLOOKUP($C$1,【参考】専攻語科目実習・専攻語科目演習・専攻科目!B:H,7,0))</f>
        <v>自動表示</v>
      </c>
      <c r="F21" s="324"/>
      <c r="G21" s="273"/>
      <c r="H21" s="293"/>
      <c r="I21" s="296"/>
      <c r="J21" s="4"/>
      <c r="K21" s="326"/>
      <c r="L21" s="280"/>
      <c r="M21" s="281"/>
      <c r="N21" s="114" t="str">
        <f>IFERROR(IF((J:J-E:E)&lt;0,J:J-E:E,0),"自動表示")</f>
        <v>自動表示</v>
      </c>
      <c r="O21" s="328"/>
      <c r="P21" s="195"/>
      <c r="Q21" s="187"/>
      <c r="R21" s="190"/>
      <c r="S21" s="103"/>
    </row>
    <row r="22" spans="1:22" ht="24.95" customHeight="1" thickBot="1">
      <c r="A22" s="256"/>
      <c r="B22" s="259"/>
      <c r="C22" s="182" t="s">
        <v>73</v>
      </c>
      <c r="D22" s="183"/>
      <c r="E22" s="184">
        <v>6</v>
      </c>
      <c r="F22" s="180"/>
      <c r="G22" s="282"/>
      <c r="H22" s="293"/>
      <c r="I22" s="296"/>
      <c r="J22" s="178"/>
      <c r="K22" s="178"/>
      <c r="L22" s="178"/>
      <c r="M22" s="179"/>
      <c r="N22" s="222">
        <f>IF((J:J-E:E)&lt;0,J:J-E:E,0)</f>
        <v>-6</v>
      </c>
      <c r="O22" s="222"/>
      <c r="P22" s="223"/>
      <c r="Q22" s="187"/>
      <c r="R22" s="190"/>
      <c r="S22" s="103"/>
    </row>
    <row r="23" spans="1:22" ht="36" customHeight="1" thickTop="1">
      <c r="A23" s="256"/>
      <c r="B23" s="259"/>
      <c r="C23" s="115" t="s">
        <v>74</v>
      </c>
      <c r="D23" s="116"/>
      <c r="E23" s="117"/>
      <c r="F23" s="241">
        <v>4</v>
      </c>
      <c r="G23" s="284"/>
      <c r="H23" s="293"/>
      <c r="I23" s="296"/>
      <c r="J23" s="287" t="str">
        <f>'入力シート１（使い方、所属選択）'!F9&amp;"での"</f>
        <v>での</v>
      </c>
      <c r="K23" s="118" t="s">
        <v>75</v>
      </c>
      <c r="L23" s="119"/>
      <c r="M23" s="289" t="str">
        <f>IF(OR('入力シート１（使い方、所属選択）'!G10="",'入力シート１（使い方、所属選択）'!G11=""),"自動表示",'入力シート１（使い方、所属選択）'!G10+'入力シート１（使い方、所属選択）'!G11)</f>
        <v>自動表示</v>
      </c>
      <c r="N23" s="120"/>
      <c r="O23" s="300" t="str">
        <f>IF(M23="自動表示","自動表示",IF(M23&gt;=4,N24,IF((M23-4)&lt;0,M23-4,"自動表示")))</f>
        <v>自動表示</v>
      </c>
      <c r="P23" s="301"/>
      <c r="Q23" s="187"/>
      <c r="R23" s="190"/>
      <c r="S23" s="103"/>
      <c r="T23" s="110"/>
      <c r="U23" s="110"/>
    </row>
    <row r="24" spans="1:22" ht="50.1" customHeight="1" thickBot="1">
      <c r="A24" s="256"/>
      <c r="B24" s="259"/>
      <c r="C24" s="121"/>
      <c r="D24" s="122" t="s">
        <v>76</v>
      </c>
      <c r="E24" s="123">
        <v>1</v>
      </c>
      <c r="F24" s="285"/>
      <c r="G24" s="286"/>
      <c r="H24" s="293"/>
      <c r="I24" s="296"/>
      <c r="J24" s="288"/>
      <c r="K24" s="124" t="s">
        <v>77</v>
      </c>
      <c r="L24" s="125" t="str">
        <f>IF('入力シート１（使い方、所属選択）'!G11="","自動表示",'入力シート１（使い方、所属選択）'!G11)</f>
        <v>自動表示</v>
      </c>
      <c r="M24" s="290"/>
      <c r="N24" s="114" t="str">
        <f>IF(L24="自動表示","自動表示",IF(L24&lt;1,L24-1,0))</f>
        <v>自動表示</v>
      </c>
      <c r="O24" s="194"/>
      <c r="P24" s="195"/>
      <c r="Q24" s="187"/>
      <c r="R24" s="190"/>
      <c r="S24" s="103"/>
    </row>
    <row r="25" spans="1:22" ht="24.95" customHeight="1" thickBot="1">
      <c r="A25" s="256"/>
      <c r="B25" s="259"/>
      <c r="C25" s="121" t="s">
        <v>78</v>
      </c>
      <c r="D25" s="126"/>
      <c r="E25" s="240">
        <v>0</v>
      </c>
      <c r="F25" s="241"/>
      <c r="G25" s="284"/>
      <c r="H25" s="293"/>
      <c r="I25" s="296"/>
      <c r="J25" s="310" t="str">
        <f>IF('入力シート１（使い方、所属選択）'!F12="","自動表示",'入力シート１（使い方、所属選択）'!F12)</f>
        <v>自動表示</v>
      </c>
      <c r="K25" s="311"/>
      <c r="L25" s="311"/>
      <c r="M25" s="312"/>
      <c r="N25" s="313">
        <v>0</v>
      </c>
      <c r="O25" s="313"/>
      <c r="P25" s="314"/>
      <c r="Q25" s="187"/>
      <c r="R25" s="190"/>
      <c r="S25" s="103"/>
    </row>
    <row r="26" spans="1:22" ht="50.1" customHeight="1" thickBot="1">
      <c r="A26" s="256"/>
      <c r="B26" s="259"/>
      <c r="C26" s="329" t="s">
        <v>159</v>
      </c>
      <c r="D26" s="330"/>
      <c r="E26" s="302"/>
      <c r="F26" s="303"/>
      <c r="G26" s="304"/>
      <c r="H26" s="293"/>
      <c r="I26" s="296"/>
      <c r="J26" s="331" t="str">
        <f>'入力シート１（使い方、所属選択）'!F7</f>
        <v>自動表示</v>
      </c>
      <c r="K26" s="332"/>
      <c r="L26" s="332"/>
      <c r="M26" s="333"/>
      <c r="N26" s="315"/>
      <c r="O26" s="315"/>
      <c r="P26" s="316"/>
      <c r="Q26" s="187"/>
      <c r="R26" s="190"/>
      <c r="S26" s="103"/>
    </row>
    <row r="27" spans="1:22" ht="24.95" customHeight="1" thickBot="1">
      <c r="A27" s="256"/>
      <c r="B27" s="259"/>
      <c r="C27" s="182" t="s">
        <v>79</v>
      </c>
      <c r="D27" s="183"/>
      <c r="E27" s="305"/>
      <c r="F27" s="306"/>
      <c r="G27" s="307"/>
      <c r="H27" s="293"/>
      <c r="I27" s="296"/>
      <c r="J27" s="178"/>
      <c r="K27" s="178"/>
      <c r="L27" s="178"/>
      <c r="M27" s="283"/>
      <c r="N27" s="317"/>
      <c r="O27" s="317"/>
      <c r="P27" s="318"/>
      <c r="Q27" s="187"/>
      <c r="R27" s="190"/>
      <c r="S27" s="103"/>
    </row>
    <row r="28" spans="1:22" ht="24.95" customHeight="1" thickBot="1">
      <c r="A28" s="256"/>
      <c r="B28" s="259"/>
      <c r="C28" s="127" t="s">
        <v>80</v>
      </c>
      <c r="D28" s="128"/>
      <c r="E28" s="305"/>
      <c r="F28" s="306"/>
      <c r="G28" s="307"/>
      <c r="H28" s="293"/>
      <c r="I28" s="296"/>
      <c r="J28" s="178"/>
      <c r="K28" s="178"/>
      <c r="L28" s="178"/>
      <c r="M28" s="283"/>
      <c r="N28" s="317"/>
      <c r="O28" s="317"/>
      <c r="P28" s="318"/>
      <c r="Q28" s="187"/>
      <c r="R28" s="190"/>
      <c r="S28" s="103"/>
    </row>
    <row r="29" spans="1:22" ht="24.95" customHeight="1" thickBot="1">
      <c r="A29" s="256"/>
      <c r="B29" s="259"/>
      <c r="C29" s="182" t="s">
        <v>81</v>
      </c>
      <c r="D29" s="183"/>
      <c r="E29" s="305"/>
      <c r="F29" s="306"/>
      <c r="G29" s="307"/>
      <c r="H29" s="293"/>
      <c r="I29" s="296"/>
      <c r="J29" s="178"/>
      <c r="K29" s="178"/>
      <c r="L29" s="178"/>
      <c r="M29" s="283"/>
      <c r="N29" s="317"/>
      <c r="O29" s="317"/>
      <c r="P29" s="318"/>
      <c r="Q29" s="187"/>
      <c r="R29" s="190"/>
      <c r="S29" s="103"/>
    </row>
    <row r="30" spans="1:22" ht="24.95" customHeight="1" thickBot="1">
      <c r="A30" s="256"/>
      <c r="B30" s="259"/>
      <c r="C30" s="182" t="s">
        <v>82</v>
      </c>
      <c r="D30" s="183"/>
      <c r="E30" s="305"/>
      <c r="F30" s="306"/>
      <c r="G30" s="307"/>
      <c r="H30" s="293"/>
      <c r="I30" s="296"/>
      <c r="J30" s="178"/>
      <c r="K30" s="178"/>
      <c r="L30" s="178"/>
      <c r="M30" s="283"/>
      <c r="N30" s="317"/>
      <c r="O30" s="317"/>
      <c r="P30" s="318"/>
      <c r="Q30" s="187"/>
      <c r="R30" s="190"/>
      <c r="S30" s="103"/>
    </row>
    <row r="31" spans="1:22" ht="24.95" customHeight="1" thickBot="1">
      <c r="A31" s="256"/>
      <c r="B31" s="259"/>
      <c r="C31" s="127" t="s">
        <v>83</v>
      </c>
      <c r="D31" s="128"/>
      <c r="E31" s="305"/>
      <c r="F31" s="306"/>
      <c r="G31" s="307"/>
      <c r="H31" s="293"/>
      <c r="I31" s="296"/>
      <c r="J31" s="178"/>
      <c r="K31" s="178"/>
      <c r="L31" s="178"/>
      <c r="M31" s="283"/>
      <c r="N31" s="317"/>
      <c r="O31" s="317"/>
      <c r="P31" s="318"/>
      <c r="Q31" s="187"/>
      <c r="R31" s="190"/>
      <c r="S31" s="103"/>
    </row>
    <row r="32" spans="1:22" ht="24.95" customHeight="1" thickBot="1">
      <c r="A32" s="256"/>
      <c r="B32" s="259"/>
      <c r="C32" s="182" t="s">
        <v>84</v>
      </c>
      <c r="D32" s="183"/>
      <c r="E32" s="305"/>
      <c r="F32" s="306"/>
      <c r="G32" s="307"/>
      <c r="H32" s="293"/>
      <c r="I32" s="296"/>
      <c r="J32" s="178"/>
      <c r="K32" s="178"/>
      <c r="L32" s="178"/>
      <c r="M32" s="283"/>
      <c r="N32" s="317"/>
      <c r="O32" s="317"/>
      <c r="P32" s="318"/>
      <c r="Q32" s="187"/>
      <c r="R32" s="190"/>
      <c r="S32" s="103"/>
    </row>
    <row r="33" spans="1:19" ht="24.95" customHeight="1" thickBot="1">
      <c r="A33" s="256"/>
      <c r="B33" s="259"/>
      <c r="C33" s="182" t="s">
        <v>85</v>
      </c>
      <c r="D33" s="183"/>
      <c r="E33" s="308"/>
      <c r="F33" s="194"/>
      <c r="G33" s="309"/>
      <c r="H33" s="294"/>
      <c r="I33" s="297"/>
      <c r="J33" s="178"/>
      <c r="K33" s="178"/>
      <c r="L33" s="178"/>
      <c r="M33" s="283"/>
      <c r="N33" s="319"/>
      <c r="O33" s="319"/>
      <c r="P33" s="320"/>
      <c r="Q33" s="187"/>
      <c r="R33" s="190"/>
      <c r="S33" s="103"/>
    </row>
    <row r="34" spans="1:19" ht="24.95" customHeight="1" thickTop="1" thickBot="1">
      <c r="A34" s="256"/>
      <c r="B34" s="259"/>
      <c r="C34" s="196" t="s">
        <v>86</v>
      </c>
      <c r="D34" s="197"/>
      <c r="E34" s="217">
        <v>8</v>
      </c>
      <c r="F34" s="218"/>
      <c r="G34" s="218"/>
      <c r="H34" s="344"/>
      <c r="I34" s="345"/>
      <c r="J34" s="346"/>
      <c r="K34" s="347"/>
      <c r="L34" s="347"/>
      <c r="M34" s="348"/>
      <c r="N34" s="338">
        <f>IF((J:J-E:E)&lt;0,J:J-E:E,0)</f>
        <v>-8</v>
      </c>
      <c r="O34" s="338"/>
      <c r="P34" s="339"/>
      <c r="Q34" s="187"/>
      <c r="R34" s="190"/>
      <c r="S34" s="103"/>
    </row>
    <row r="35" spans="1:19" ht="24.95" customHeight="1" thickTop="1" thickBot="1">
      <c r="A35" s="257"/>
      <c r="B35" s="260"/>
      <c r="C35" s="129" t="s">
        <v>61</v>
      </c>
      <c r="D35" s="129"/>
      <c r="E35" s="340" t="s">
        <v>87</v>
      </c>
      <c r="F35" s="227"/>
      <c r="G35" s="227"/>
      <c r="H35" s="227"/>
      <c r="I35" s="227"/>
      <c r="J35" s="341" t="str">
        <f>IF(OR(L24="自動表示",M23="自動表示",J25="自動表示",M23="自動表示",K20="自動表示（講義＋演習）",L19="自動表示"),"自動表示",J17+J18+L19+J22+M23+J25+J26+J27+J28+J29+J30+J31+J32+J33+J34)</f>
        <v>自動表示</v>
      </c>
      <c r="K35" s="342"/>
      <c r="L35" s="342"/>
      <c r="M35" s="343"/>
      <c r="N35" s="230"/>
      <c r="O35" s="230"/>
      <c r="P35" s="231"/>
      <c r="Q35" s="188"/>
      <c r="R35" s="291"/>
      <c r="S35" s="103"/>
    </row>
    <row r="36" spans="1:19" ht="24.95" customHeight="1" thickTop="1">
      <c r="A36" s="78" t="s">
        <v>88</v>
      </c>
    </row>
  </sheetData>
  <sheetProtection algorithmName="SHA-512" hashValue="UJfASgsp1x6wytGSj8VS/UVVw/CZweMhJlhici5NpJdPu4GgNVX4/gBMO2xSDD6K/dM2btN4MDbo7V4lO4TNZA==" saltValue="VSEuZN3Fwvry/MuM/s2SPA==" spinCount="100000" sheet="1" objects="1" scenarios="1"/>
  <mergeCells count="112">
    <mergeCell ref="N22:P22"/>
    <mergeCell ref="N17:P17"/>
    <mergeCell ref="H7:I12"/>
    <mergeCell ref="J7:M7"/>
    <mergeCell ref="N7:P7"/>
    <mergeCell ref="C10:D10"/>
    <mergeCell ref="N34:P34"/>
    <mergeCell ref="E35:I35"/>
    <mergeCell ref="J35:M35"/>
    <mergeCell ref="N35:P35"/>
    <mergeCell ref="C32:D32"/>
    <mergeCell ref="J32:M32"/>
    <mergeCell ref="C33:D33"/>
    <mergeCell ref="J33:M33"/>
    <mergeCell ref="C34:D34"/>
    <mergeCell ref="E34:G34"/>
    <mergeCell ref="H34:I34"/>
    <mergeCell ref="J34:M34"/>
    <mergeCell ref="Q17:Q35"/>
    <mergeCell ref="R17:R35"/>
    <mergeCell ref="C18:D18"/>
    <mergeCell ref="E18:G18"/>
    <mergeCell ref="H18:H33"/>
    <mergeCell ref="I18:I33"/>
    <mergeCell ref="J18:M18"/>
    <mergeCell ref="N18:P18"/>
    <mergeCell ref="C19:D19"/>
    <mergeCell ref="O23:P24"/>
    <mergeCell ref="E25:G33"/>
    <mergeCell ref="J25:M25"/>
    <mergeCell ref="N25:P33"/>
    <mergeCell ref="J31:M31"/>
    <mergeCell ref="N19:O19"/>
    <mergeCell ref="P19:P21"/>
    <mergeCell ref="F20:F21"/>
    <mergeCell ref="K20:K21"/>
    <mergeCell ref="O20:O21"/>
    <mergeCell ref="C27:D27"/>
    <mergeCell ref="J27:M27"/>
    <mergeCell ref="J28:M28"/>
    <mergeCell ref="C26:D26"/>
    <mergeCell ref="J26:M26"/>
    <mergeCell ref="A17:A35"/>
    <mergeCell ref="B17:B35"/>
    <mergeCell ref="C17:D17"/>
    <mergeCell ref="E17:G17"/>
    <mergeCell ref="H17:I17"/>
    <mergeCell ref="J17:M17"/>
    <mergeCell ref="E19:F19"/>
    <mergeCell ref="G19:G21"/>
    <mergeCell ref="J19:K19"/>
    <mergeCell ref="L19:M21"/>
    <mergeCell ref="C22:D22"/>
    <mergeCell ref="E22:G22"/>
    <mergeCell ref="J22:M22"/>
    <mergeCell ref="C29:D29"/>
    <mergeCell ref="J29:M29"/>
    <mergeCell ref="C30:D30"/>
    <mergeCell ref="J30:M30"/>
    <mergeCell ref="F23:G24"/>
    <mergeCell ref="J23:J24"/>
    <mergeCell ref="M23:M24"/>
    <mergeCell ref="Q14:Q16"/>
    <mergeCell ref="R14:R16"/>
    <mergeCell ref="C15:D15"/>
    <mergeCell ref="E15:G15"/>
    <mergeCell ref="J15:M15"/>
    <mergeCell ref="N15:P15"/>
    <mergeCell ref="C16:D16"/>
    <mergeCell ref="E16:I16"/>
    <mergeCell ref="J16:M16"/>
    <mergeCell ref="N16:P16"/>
    <mergeCell ref="A14:B16"/>
    <mergeCell ref="C14:D14"/>
    <mergeCell ref="E14:G14"/>
    <mergeCell ref="H14:I15"/>
    <mergeCell ref="J14:M14"/>
    <mergeCell ref="N14:P14"/>
    <mergeCell ref="C12:D12"/>
    <mergeCell ref="E12:G12"/>
    <mergeCell ref="J12:M12"/>
    <mergeCell ref="N12:P12"/>
    <mergeCell ref="C13:D13"/>
    <mergeCell ref="E13:I13"/>
    <mergeCell ref="J13:M13"/>
    <mergeCell ref="N13:P13"/>
    <mergeCell ref="A7:B13"/>
    <mergeCell ref="E10:G10"/>
    <mergeCell ref="N9:P9"/>
    <mergeCell ref="E9:G9"/>
    <mergeCell ref="J9:M9"/>
    <mergeCell ref="C1:D1"/>
    <mergeCell ref="A5:R5"/>
    <mergeCell ref="C6:D6"/>
    <mergeCell ref="E6:I6"/>
    <mergeCell ref="J6:M6"/>
    <mergeCell ref="N6:P6"/>
    <mergeCell ref="J10:M10"/>
    <mergeCell ref="N10:P10"/>
    <mergeCell ref="C11:D11"/>
    <mergeCell ref="E11:G11"/>
    <mergeCell ref="J11:M11"/>
    <mergeCell ref="N11:P11"/>
    <mergeCell ref="Q7:Q13"/>
    <mergeCell ref="R7:R13"/>
    <mergeCell ref="C8:D8"/>
    <mergeCell ref="E8:G8"/>
    <mergeCell ref="J8:M8"/>
    <mergeCell ref="N8:P8"/>
    <mergeCell ref="C9:D9"/>
    <mergeCell ref="C7:D7"/>
    <mergeCell ref="E7:G7"/>
  </mergeCells>
  <phoneticPr fontId="2"/>
  <conditionalFormatting sqref="J35 C2:G2 Q7:R13">
    <cfRule type="containsText" dxfId="48" priority="51" operator="containsText" text="自動表示">
      <formula>NOT(ISERROR(SEARCH("自動表示",C2)))</formula>
    </cfRule>
  </conditionalFormatting>
  <conditionalFormatting sqref="C1">
    <cfRule type="containsText" dxfId="47" priority="50" operator="containsText" text="自動表示">
      <formula>NOT(ISERROR(SEARCH("自動表示",C1)))</formula>
    </cfRule>
  </conditionalFormatting>
  <conditionalFormatting sqref="Q17 N25:O26 N35:O35 N13:O13 N7:O9 N16:O16 N19">
    <cfRule type="cellIs" dxfId="46" priority="48" operator="lessThan">
      <formula>0</formula>
    </cfRule>
    <cfRule type="containsText" dxfId="45" priority="49" operator="containsText" text="自動表示">
      <formula>NOT(ISERROR(SEARCH("自動表示",N7)))</formula>
    </cfRule>
  </conditionalFormatting>
  <conditionalFormatting sqref="N19">
    <cfRule type="cellIs" dxfId="44" priority="47" operator="lessThan">
      <formula>0</formula>
    </cfRule>
  </conditionalFormatting>
  <conditionalFormatting sqref="S10">
    <cfRule type="containsText" dxfId="43" priority="45" operator="containsText" text="OK">
      <formula>NOT(ISERROR(SEARCH("OK",S10)))</formula>
    </cfRule>
    <cfRule type="containsText" dxfId="42" priority="46" operator="containsText" text="NG">
      <formula>NOT(ISERROR(SEARCH("NG",S10)))</formula>
    </cfRule>
  </conditionalFormatting>
  <conditionalFormatting sqref="R30:R35 R17:R28 R7:R14">
    <cfRule type="containsText" dxfId="41" priority="42" operator="containsText" text="判定不能">
      <formula>NOT(ISERROR(SEARCH("判定不能",R7)))</formula>
    </cfRule>
    <cfRule type="containsText" dxfId="40" priority="43" operator="containsText" text="OK">
      <formula>NOT(ISERROR(SEARCH("OK",R7)))</formula>
    </cfRule>
    <cfRule type="containsText" dxfId="39" priority="44" operator="containsText" text="NG">
      <formula>NOT(ISERROR(SEARCH("NG",R7)))</formula>
    </cfRule>
  </conditionalFormatting>
  <conditionalFormatting sqref="N20:N21">
    <cfRule type="cellIs" dxfId="38" priority="41" operator="lessThan">
      <formula>0</formula>
    </cfRule>
  </conditionalFormatting>
  <conditionalFormatting sqref="R29">
    <cfRule type="containsText" dxfId="37" priority="38" operator="containsText" text="判定不能">
      <formula>NOT(ISERROR(SEARCH("判定不能",R29)))</formula>
    </cfRule>
    <cfRule type="containsText" dxfId="36" priority="39" operator="containsText" text="OK">
      <formula>NOT(ISERROR(SEARCH("OK",R29)))</formula>
    </cfRule>
    <cfRule type="containsText" dxfId="35" priority="40" operator="containsText" text="NG">
      <formula>NOT(ISERROR(SEARCH("NG",R29)))</formula>
    </cfRule>
  </conditionalFormatting>
  <conditionalFormatting sqref="N10:O10">
    <cfRule type="cellIs" dxfId="34" priority="36" operator="lessThan">
      <formula>0</formula>
    </cfRule>
    <cfRule type="containsText" dxfId="33" priority="37" operator="containsText" text="自動表示">
      <formula>NOT(ISERROR(SEARCH("自動表示",N10)))</formula>
    </cfRule>
  </conditionalFormatting>
  <conditionalFormatting sqref="N11:O11">
    <cfRule type="cellIs" dxfId="32" priority="34" operator="lessThan">
      <formula>0</formula>
    </cfRule>
    <cfRule type="containsText" dxfId="31" priority="35" operator="containsText" text="自動表示">
      <formula>NOT(ISERROR(SEARCH("自動表示",N11)))</formula>
    </cfRule>
  </conditionalFormatting>
  <conditionalFormatting sqref="N12:O12">
    <cfRule type="cellIs" dxfId="30" priority="32" operator="lessThan">
      <formula>0</formula>
    </cfRule>
    <cfRule type="containsText" dxfId="29" priority="33" operator="containsText" text="自動表示">
      <formula>NOT(ISERROR(SEARCH("自動表示",N12)))</formula>
    </cfRule>
  </conditionalFormatting>
  <conditionalFormatting sqref="N14:O14">
    <cfRule type="cellIs" dxfId="28" priority="30" operator="lessThan">
      <formula>0</formula>
    </cfRule>
    <cfRule type="containsText" dxfId="27" priority="31" operator="containsText" text="自動表示">
      <formula>NOT(ISERROR(SEARCH("自動表示",N14)))</formula>
    </cfRule>
  </conditionalFormatting>
  <conditionalFormatting sqref="N15:O15">
    <cfRule type="cellIs" dxfId="26" priority="28" operator="lessThan">
      <formula>0</formula>
    </cfRule>
    <cfRule type="containsText" dxfId="25" priority="29" operator="containsText" text="自動表示">
      <formula>NOT(ISERROR(SEARCH("自動表示",N15)))</formula>
    </cfRule>
  </conditionalFormatting>
  <conditionalFormatting sqref="N17:O17">
    <cfRule type="cellIs" dxfId="24" priority="26" operator="lessThan">
      <formula>0</formula>
    </cfRule>
    <cfRule type="containsText" dxfId="23" priority="27" operator="containsText" text="自動表示">
      <formula>NOT(ISERROR(SEARCH("自動表示",N17)))</formula>
    </cfRule>
  </conditionalFormatting>
  <conditionalFormatting sqref="N18:O18">
    <cfRule type="cellIs" dxfId="22" priority="24" operator="lessThan">
      <formula>0</formula>
    </cfRule>
    <cfRule type="containsText" dxfId="21" priority="25" operator="containsText" text="自動表示">
      <formula>NOT(ISERROR(SEARCH("自動表示",N18)))</formula>
    </cfRule>
  </conditionalFormatting>
  <conditionalFormatting sqref="N22:O22">
    <cfRule type="cellIs" dxfId="20" priority="22" operator="lessThan">
      <formula>0</formula>
    </cfRule>
    <cfRule type="containsText" dxfId="19" priority="23" operator="containsText" text="自動表示">
      <formula>NOT(ISERROR(SEARCH("自動表示",N22)))</formula>
    </cfRule>
  </conditionalFormatting>
  <conditionalFormatting sqref="N34:O34">
    <cfRule type="cellIs" dxfId="18" priority="20" operator="lessThan">
      <formula>0</formula>
    </cfRule>
    <cfRule type="containsText" dxfId="17" priority="21" operator="containsText" text="自動表示">
      <formula>NOT(ISERROR(SEARCH("自動表示",N34)))</formula>
    </cfRule>
  </conditionalFormatting>
  <conditionalFormatting sqref="P19:P21">
    <cfRule type="containsText" dxfId="16" priority="4" operator="containsText" text="自動表示">
      <formula>NOT(ISERROR(SEARCH("自動表示",P19)))</formula>
    </cfRule>
    <cfRule type="cellIs" dxfId="15" priority="19" operator="lessThan">
      <formula>0</formula>
    </cfRule>
  </conditionalFormatting>
  <conditionalFormatting sqref="O20:O21">
    <cfRule type="cellIs" dxfId="14" priority="18" operator="lessThan">
      <formula>0</formula>
    </cfRule>
  </conditionalFormatting>
  <conditionalFormatting sqref="Q7:Q16">
    <cfRule type="cellIs" dxfId="13" priority="17" operator="lessThan">
      <formula>0</formula>
    </cfRule>
  </conditionalFormatting>
  <conditionalFormatting sqref="N23">
    <cfRule type="cellIs" dxfId="12" priority="16" operator="lessThan">
      <formula>0</formula>
    </cfRule>
  </conditionalFormatting>
  <conditionalFormatting sqref="L23:P23 L24:M24 O24:P24">
    <cfRule type="containsText" dxfId="11" priority="15" operator="containsText" text="自動表示">
      <formula>NOT(ISERROR(SEARCH("自動表示",L23)))</formula>
    </cfRule>
  </conditionalFormatting>
  <conditionalFormatting sqref="J25:M25 J26">
    <cfRule type="containsText" dxfId="10" priority="14" operator="containsText" text="自動表示">
      <formula>NOT(ISERROR(SEARCH("自動表示",J25)))</formula>
    </cfRule>
  </conditionalFormatting>
  <conditionalFormatting sqref="O23:P24">
    <cfRule type="cellIs" dxfId="9" priority="13" operator="lessThan">
      <formula>0</formula>
    </cfRule>
  </conditionalFormatting>
  <conditionalFormatting sqref="N23">
    <cfRule type="expression" dxfId="8" priority="12">
      <formula>$O$23&lt;0</formula>
    </cfRule>
  </conditionalFormatting>
  <conditionalFormatting sqref="N20:O21">
    <cfRule type="containsText" dxfId="7" priority="11" operator="containsText" text="自動表示">
      <formula>NOT(ISERROR(SEARCH("自動表示",N20)))</formula>
    </cfRule>
  </conditionalFormatting>
  <conditionalFormatting sqref="E17:G18 E19:F21">
    <cfRule type="containsText" dxfId="6" priority="10" operator="containsText" text="自動表示">
      <formula>NOT(ISERROR(SEARCH("自動表示",E17)))</formula>
    </cfRule>
  </conditionalFormatting>
  <conditionalFormatting sqref="K20:K21 L19:M21">
    <cfRule type="containsText" dxfId="5" priority="9" operator="containsText" text="自動表示">
      <formula>NOT(ISERROR(SEARCH("自動表示",K19)))</formula>
    </cfRule>
  </conditionalFormatting>
  <conditionalFormatting sqref="N24">
    <cfRule type="containsText" dxfId="4" priority="5" operator="containsText" text="自動表示">
      <formula>NOT(ISERROR(SEARCH("自動表示",N24)))</formula>
    </cfRule>
    <cfRule type="cellIs" dxfId="3" priority="8" operator="lessThan">
      <formula>0</formula>
    </cfRule>
  </conditionalFormatting>
  <conditionalFormatting sqref="F20:F21">
    <cfRule type="containsText" dxfId="2" priority="7" operator="containsText" text="講義+演習">
      <formula>NOT(ISERROR(SEARCH("講義+演習",F20)))</formula>
    </cfRule>
  </conditionalFormatting>
  <conditionalFormatting sqref="I18:I33">
    <cfRule type="containsText" dxfId="1" priority="6" operator="containsText" text="自動表示">
      <formula>NOT(ISERROR(SEARCH("自動表示",I18)))</formula>
    </cfRule>
  </conditionalFormatting>
  <conditionalFormatting sqref="J9:M9">
    <cfRule type="containsText" dxfId="0" priority="1" operator="containsText" text="自動表示">
      <formula>NOT(ISERROR(SEARCH("自動表示",J9)))</formula>
    </cfRule>
  </conditionalFormatting>
  <dataValidations count="9">
    <dataValidation imeMode="halfAlpha" allowBlank="1" showInputMessage="1" showErrorMessage="1" sqref="J28:M33 J27 J22:M22 J7:M8 J10:M12 J9" xr:uid="{E5647850-826D-402C-94F9-3D1382F558AB}"/>
    <dataValidation imeMode="halfAlpha" allowBlank="1" showInputMessage="1" showErrorMessage="1" promptTitle="専攻科目　演習" prompt="未修得の場合も「0」を入力してください。(D)の計算に影響します！" sqref="J21" xr:uid="{2F361513-AB0A-48CD-91C4-240F89CD377B}"/>
    <dataValidation type="custom" imeMode="halfAlpha" allowBlank="1" showInputMessage="1" showErrorMessage="1" errorTitle="上限単位数を超えています！" error="計算の都合上、ロシア語は12単位、それ以外は10単位を入力上限としています。_x000a__x000a_もしそれ以上修得していても、上限数に合わせてください。_x000a__x000a_※要件単位数以上を修得しても、選択科目に充当できないため。" promptTitle="専攻語科目1年実習" prompt="・ロシア語専攻／日本語専攻（ロシア語）は、12単位上限。_x000a_・上記以外は10単位上限。_x000a__x000a_※未修得の場合も「0」を入力してください。(D)の計算に影響します！" sqref="J17:M17" xr:uid="{3121F588-A36D-40AB-B2AB-37D29B96672B}">
      <formula1>IF(OR(C1="ロシア語専攻",C1="日本語専攻（ロシア語）"),J17&lt;=12,J17&lt;=10)</formula1>
    </dataValidation>
    <dataValidation imeMode="halfAlpha" allowBlank="1" showInputMessage="1" showErrorMessage="1" promptTitle="専攻語科目２年実習" prompt="未修得の場合も「0」を入力してください。(D)の計算に影響します！" sqref="J18:M18" xr:uid="{4729ECFB-D4FB-4828-B0D3-D186081983BC}"/>
    <dataValidation imeMode="halfAlpha" allowBlank="1" showInputMessage="1" showErrorMessage="1" promptTitle="専攻語科目演習" prompt="未修得の場合も「0」を入力してください。(D)の計算に影響します！" sqref="J19:K19" xr:uid="{6124D92E-13A0-4E07-820C-D84C53A75956}"/>
    <dataValidation type="list" imeMode="halfAlpha" operator="equal" allowBlank="1" showDropDown="1" showInputMessage="1" showErrorMessage="1" error="卒業論文の単位は8単位です。" sqref="J34:M34" xr:uid="{7BAEE959-97D9-4BD4-929F-A107F153D946}">
      <formula1>"0,8"</formula1>
    </dataValidation>
    <dataValidation imeMode="halfAlpha" allowBlank="1" showInputMessage="1" showErrorMessage="1" promptTitle="専攻科目　講義" prompt="未修得の場合も「0」を入力してください。(D)の計算に影響します！" sqref="J20" xr:uid="{093BE3CB-1C41-4F10-A230-AFF812DE8CB7}"/>
    <dataValidation type="whole" imeMode="halfAlpha" allowBlank="1" showInputMessage="1" showErrorMessage="1" error="総合英語の上限は4単位です！" sqref="J14:M14" xr:uid="{83B39A21-ED7D-42F4-BFDE-562084B9CF38}">
      <formula1>0</formula1>
      <formula2>4</formula2>
    </dataValidation>
    <dataValidation type="whole" imeMode="halfAlpha" allowBlank="1" showInputMessage="1" showErrorMessage="1" error="実践英語の上限は2単位です！" sqref="J15:M15" xr:uid="{E4BAC4AB-8059-4AA0-8F07-12F95554A64A}">
      <formula1>0</formula1>
      <formula2>2</formula2>
    </dataValidation>
  </dataValidations>
  <printOptions horizontalCentered="1" verticalCentered="1"/>
  <pageMargins left="0.35433070866141736" right="0.35433070866141736" top="0.35433070866141736" bottom="0.35433070866141736" header="0.19685039370078741" footer="0.19685039370078741"/>
  <pageSetup paperSize="9" scale="53" orientation="landscape" r:id="rId1"/>
  <headerFooter>
    <oddHeader>&amp;C&amp;"メイリオ,レギュラー"&amp;10&amp;F
&amp;A</oddHeader>
  </headerFooter>
  <ignoredErrors>
    <ignoredError sqref="J9" unlockedFormula="1"/>
    <ignoredError sqref="N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DCAB7-BB98-4A7D-A887-A540C138EAF2}">
  <sheetPr>
    <tabColor theme="0" tint="-0.249977111117893"/>
    <pageSetUpPr fitToPage="1"/>
  </sheetPr>
  <dimension ref="A1:AC29"/>
  <sheetViews>
    <sheetView zoomScale="90" zoomScaleNormal="90" workbookViewId="0">
      <pane xSplit="11" ySplit="1" topLeftCell="L2" activePane="bottomRight" state="frozen"/>
      <selection activeCell="Q18" sqref="Q18:Q35"/>
      <selection pane="topRight" activeCell="Q18" sqref="Q18:Q35"/>
      <selection pane="bottomLeft" activeCell="Q18" sqref="Q18:Q35"/>
      <selection pane="bottomRight" activeCell="T18" sqref="T18"/>
    </sheetView>
  </sheetViews>
  <sheetFormatPr defaultColWidth="5.75" defaultRowHeight="111" customHeight="1"/>
  <cols>
    <col min="1" max="1" width="5.75" style="38"/>
    <col min="2" max="2" width="34.875" style="67" customWidth="1"/>
    <col min="3" max="3" width="13.875" style="68" customWidth="1"/>
    <col min="4" max="4" width="5.75" style="68" customWidth="1"/>
    <col min="5" max="5" width="5.75" style="38" customWidth="1"/>
    <col min="6" max="11" width="5.75" style="68"/>
    <col min="12" max="16384" width="5.75" style="38"/>
  </cols>
  <sheetData>
    <row r="1" spans="1:13" s="15" customFormat="1" ht="111" customHeight="1" thickTop="1" thickBot="1">
      <c r="A1" s="5" t="s">
        <v>89</v>
      </c>
      <c r="B1" s="6" t="s">
        <v>90</v>
      </c>
      <c r="C1" s="7" t="s">
        <v>91</v>
      </c>
      <c r="D1" s="8" t="s">
        <v>92</v>
      </c>
      <c r="E1" s="8" t="s">
        <v>93</v>
      </c>
      <c r="F1" s="9" t="s">
        <v>94</v>
      </c>
      <c r="G1" s="10" t="s">
        <v>95</v>
      </c>
      <c r="H1" s="11" t="s">
        <v>96</v>
      </c>
      <c r="I1" s="12" t="s">
        <v>97</v>
      </c>
      <c r="J1" s="13" t="s">
        <v>98</v>
      </c>
      <c r="K1" s="14" t="s">
        <v>99</v>
      </c>
    </row>
    <row r="2" spans="1:13" s="26" customFormat="1" ht="20.100000000000001" customHeight="1" thickTop="1">
      <c r="A2" s="16" t="s">
        <v>100</v>
      </c>
      <c r="B2" s="17" t="s">
        <v>101</v>
      </c>
      <c r="C2" s="18"/>
      <c r="D2" s="19">
        <v>10</v>
      </c>
      <c r="E2" s="19">
        <v>10</v>
      </c>
      <c r="F2" s="20">
        <v>16</v>
      </c>
      <c r="G2" s="21">
        <v>8</v>
      </c>
      <c r="H2" s="22">
        <v>12</v>
      </c>
      <c r="I2" s="23">
        <v>20</v>
      </c>
      <c r="J2" s="24">
        <f t="shared" ref="J2:J29" si="0">K:K-(F:F+I:I)</f>
        <v>12</v>
      </c>
      <c r="K2" s="25">
        <v>48</v>
      </c>
      <c r="M2" s="26" t="s">
        <v>102</v>
      </c>
    </row>
    <row r="3" spans="1:13" s="26" customFormat="1" ht="20.100000000000001" customHeight="1">
      <c r="A3" s="27" t="s">
        <v>103</v>
      </c>
      <c r="B3" s="28" t="s">
        <v>104</v>
      </c>
      <c r="C3" s="29"/>
      <c r="D3" s="30">
        <v>10</v>
      </c>
      <c r="E3" s="30">
        <v>10</v>
      </c>
      <c r="F3" s="31">
        <v>8</v>
      </c>
      <c r="G3" s="32">
        <v>0</v>
      </c>
      <c r="H3" s="33">
        <v>0</v>
      </c>
      <c r="I3" s="34">
        <v>16</v>
      </c>
      <c r="J3" s="24">
        <f t="shared" si="0"/>
        <v>24</v>
      </c>
      <c r="K3" s="35">
        <v>48</v>
      </c>
    </row>
    <row r="4" spans="1:13" s="26" customFormat="1" ht="20.100000000000001" customHeight="1">
      <c r="A4" s="27" t="s">
        <v>105</v>
      </c>
      <c r="B4" s="28" t="s">
        <v>106</v>
      </c>
      <c r="C4" s="29"/>
      <c r="D4" s="30">
        <v>10</v>
      </c>
      <c r="E4" s="30">
        <v>10</v>
      </c>
      <c r="F4" s="31">
        <v>8</v>
      </c>
      <c r="G4" s="32">
        <v>0</v>
      </c>
      <c r="H4" s="33">
        <v>0</v>
      </c>
      <c r="I4" s="34">
        <v>20</v>
      </c>
      <c r="J4" s="24">
        <f t="shared" si="0"/>
        <v>20</v>
      </c>
      <c r="K4" s="35">
        <v>48</v>
      </c>
      <c r="M4" s="26" t="s">
        <v>107</v>
      </c>
    </row>
    <row r="5" spans="1:13" s="26" customFormat="1" ht="20.100000000000001" customHeight="1">
      <c r="A5" s="27" t="s">
        <v>108</v>
      </c>
      <c r="B5" s="28" t="s">
        <v>109</v>
      </c>
      <c r="C5" s="29"/>
      <c r="D5" s="30">
        <v>10</v>
      </c>
      <c r="E5" s="30">
        <v>10</v>
      </c>
      <c r="F5" s="31">
        <v>8</v>
      </c>
      <c r="G5" s="32">
        <v>0</v>
      </c>
      <c r="H5" s="33">
        <v>0</v>
      </c>
      <c r="I5" s="34">
        <v>20</v>
      </c>
      <c r="J5" s="24">
        <f t="shared" si="0"/>
        <v>20</v>
      </c>
      <c r="K5" s="35">
        <v>48</v>
      </c>
      <c r="M5" s="26" t="s">
        <v>110</v>
      </c>
    </row>
    <row r="6" spans="1:13" s="26" customFormat="1" ht="20.100000000000001" customHeight="1">
      <c r="A6" s="27" t="s">
        <v>111</v>
      </c>
      <c r="B6" s="28" t="s">
        <v>112</v>
      </c>
      <c r="C6" s="29"/>
      <c r="D6" s="30">
        <v>10</v>
      </c>
      <c r="E6" s="30">
        <v>10</v>
      </c>
      <c r="F6" s="31">
        <v>8</v>
      </c>
      <c r="G6" s="32">
        <v>0</v>
      </c>
      <c r="H6" s="33">
        <v>0</v>
      </c>
      <c r="I6" s="34">
        <v>16</v>
      </c>
      <c r="J6" s="24">
        <f t="shared" si="0"/>
        <v>24</v>
      </c>
      <c r="K6" s="35">
        <v>48</v>
      </c>
      <c r="M6" s="26" t="s">
        <v>113</v>
      </c>
    </row>
    <row r="7" spans="1:13" s="26" customFormat="1" ht="20.100000000000001" customHeight="1">
      <c r="A7" s="27" t="s">
        <v>114</v>
      </c>
      <c r="B7" s="28" t="s">
        <v>115</v>
      </c>
      <c r="C7" s="29"/>
      <c r="D7" s="30">
        <v>10</v>
      </c>
      <c r="E7" s="30">
        <v>10</v>
      </c>
      <c r="F7" s="31">
        <v>16</v>
      </c>
      <c r="G7" s="32">
        <v>0</v>
      </c>
      <c r="H7" s="33">
        <v>0</v>
      </c>
      <c r="I7" s="34">
        <v>16</v>
      </c>
      <c r="J7" s="24">
        <f t="shared" si="0"/>
        <v>16</v>
      </c>
      <c r="K7" s="35">
        <v>48</v>
      </c>
    </row>
    <row r="8" spans="1:13" s="26" customFormat="1" ht="20.100000000000001" customHeight="1">
      <c r="A8" s="27" t="s">
        <v>116</v>
      </c>
      <c r="B8" s="28" t="s">
        <v>117</v>
      </c>
      <c r="C8" s="29"/>
      <c r="D8" s="30">
        <v>10</v>
      </c>
      <c r="E8" s="30">
        <v>10</v>
      </c>
      <c r="F8" s="31">
        <v>16</v>
      </c>
      <c r="G8" s="32">
        <v>0</v>
      </c>
      <c r="H8" s="33">
        <v>8</v>
      </c>
      <c r="I8" s="34">
        <v>8</v>
      </c>
      <c r="J8" s="24">
        <f t="shared" si="0"/>
        <v>24</v>
      </c>
      <c r="K8" s="35">
        <v>48</v>
      </c>
      <c r="M8" s="26" t="s">
        <v>118</v>
      </c>
    </row>
    <row r="9" spans="1:13" s="26" customFormat="1" ht="20.100000000000001" customHeight="1">
      <c r="A9" s="27" t="s">
        <v>119</v>
      </c>
      <c r="B9" s="28" t="s">
        <v>120</v>
      </c>
      <c r="C9" s="29"/>
      <c r="D9" s="30">
        <v>10</v>
      </c>
      <c r="E9" s="30">
        <v>10</v>
      </c>
      <c r="F9" s="31">
        <v>8</v>
      </c>
      <c r="G9" s="32">
        <v>0</v>
      </c>
      <c r="H9" s="33">
        <v>0</v>
      </c>
      <c r="I9" s="34">
        <v>16</v>
      </c>
      <c r="J9" s="24">
        <f t="shared" si="0"/>
        <v>24</v>
      </c>
      <c r="K9" s="35">
        <v>48</v>
      </c>
      <c r="M9" s="367" t="s">
        <v>182</v>
      </c>
    </row>
    <row r="10" spans="1:13" s="26" customFormat="1" ht="20.100000000000001" customHeight="1">
      <c r="A10" s="27" t="s">
        <v>121</v>
      </c>
      <c r="B10" s="28" t="s">
        <v>122</v>
      </c>
      <c r="C10" s="29"/>
      <c r="D10" s="30">
        <v>10</v>
      </c>
      <c r="E10" s="30">
        <v>10</v>
      </c>
      <c r="F10" s="31">
        <v>8</v>
      </c>
      <c r="G10" s="32">
        <v>0</v>
      </c>
      <c r="H10" s="33">
        <v>0</v>
      </c>
      <c r="I10" s="34">
        <v>20</v>
      </c>
      <c r="J10" s="24">
        <f t="shared" si="0"/>
        <v>20</v>
      </c>
      <c r="K10" s="35">
        <v>48</v>
      </c>
    </row>
    <row r="11" spans="1:13" s="26" customFormat="1" ht="20.100000000000001" customHeight="1">
      <c r="A11" s="27" t="s">
        <v>123</v>
      </c>
      <c r="B11" s="28" t="s">
        <v>124</v>
      </c>
      <c r="C11" s="29"/>
      <c r="D11" s="30">
        <v>10</v>
      </c>
      <c r="E11" s="30">
        <v>10</v>
      </c>
      <c r="F11" s="31">
        <v>8</v>
      </c>
      <c r="G11" s="32">
        <v>0</v>
      </c>
      <c r="H11" s="33">
        <v>0</v>
      </c>
      <c r="I11" s="34">
        <v>20</v>
      </c>
      <c r="J11" s="24">
        <f t="shared" si="0"/>
        <v>20</v>
      </c>
      <c r="K11" s="35">
        <v>48</v>
      </c>
    </row>
    <row r="12" spans="1:13" s="26" customFormat="1" ht="20.100000000000001" customHeight="1">
      <c r="A12" s="27" t="s">
        <v>125</v>
      </c>
      <c r="B12" s="28" t="s">
        <v>126</v>
      </c>
      <c r="C12" s="29"/>
      <c r="D12" s="30">
        <v>10</v>
      </c>
      <c r="E12" s="30">
        <v>10</v>
      </c>
      <c r="F12" s="31">
        <v>8</v>
      </c>
      <c r="G12" s="32">
        <v>0</v>
      </c>
      <c r="H12" s="33">
        <v>0</v>
      </c>
      <c r="I12" s="34">
        <v>20</v>
      </c>
      <c r="J12" s="24">
        <f t="shared" si="0"/>
        <v>20</v>
      </c>
      <c r="K12" s="35">
        <v>48</v>
      </c>
    </row>
    <row r="13" spans="1:13" s="26" customFormat="1" ht="20.100000000000001" customHeight="1">
      <c r="A13" s="27" t="s">
        <v>127</v>
      </c>
      <c r="B13" s="28" t="s">
        <v>128</v>
      </c>
      <c r="C13" s="29"/>
      <c r="D13" s="30">
        <v>10</v>
      </c>
      <c r="E13" s="30">
        <v>10</v>
      </c>
      <c r="F13" s="31">
        <v>8</v>
      </c>
      <c r="G13" s="32">
        <v>0</v>
      </c>
      <c r="H13" s="33">
        <v>0</v>
      </c>
      <c r="I13" s="34">
        <v>20</v>
      </c>
      <c r="J13" s="24">
        <f t="shared" si="0"/>
        <v>20</v>
      </c>
      <c r="K13" s="35">
        <v>48</v>
      </c>
    </row>
    <row r="14" spans="1:13" s="26" customFormat="1" ht="20.100000000000001" customHeight="1">
      <c r="A14" s="27" t="s">
        <v>129</v>
      </c>
      <c r="B14" s="28" t="s">
        <v>130</v>
      </c>
      <c r="C14" s="29"/>
      <c r="D14" s="30">
        <v>10</v>
      </c>
      <c r="E14" s="30">
        <v>10</v>
      </c>
      <c r="F14" s="31">
        <v>8</v>
      </c>
      <c r="G14" s="32">
        <v>0</v>
      </c>
      <c r="H14" s="33">
        <v>8</v>
      </c>
      <c r="I14" s="34">
        <v>8</v>
      </c>
      <c r="J14" s="24">
        <f t="shared" si="0"/>
        <v>32</v>
      </c>
      <c r="K14" s="35">
        <v>48</v>
      </c>
    </row>
    <row r="15" spans="1:13" s="26" customFormat="1" ht="20.100000000000001" customHeight="1">
      <c r="A15" s="27" t="s">
        <v>131</v>
      </c>
      <c r="B15" s="28" t="s">
        <v>132</v>
      </c>
      <c r="C15" s="29"/>
      <c r="D15" s="30">
        <v>10</v>
      </c>
      <c r="E15" s="30">
        <v>10</v>
      </c>
      <c r="F15" s="31">
        <v>8</v>
      </c>
      <c r="G15" s="32">
        <v>0</v>
      </c>
      <c r="H15" s="33">
        <v>0</v>
      </c>
      <c r="I15" s="34">
        <v>16</v>
      </c>
      <c r="J15" s="24">
        <f t="shared" si="0"/>
        <v>24</v>
      </c>
      <c r="K15" s="35">
        <v>48</v>
      </c>
    </row>
    <row r="16" spans="1:13" s="26" customFormat="1" ht="20.100000000000001" customHeight="1">
      <c r="A16" s="27" t="s">
        <v>133</v>
      </c>
      <c r="B16" s="28" t="s">
        <v>134</v>
      </c>
      <c r="C16" s="36" t="s">
        <v>135</v>
      </c>
      <c r="D16" s="37">
        <v>12</v>
      </c>
      <c r="E16" s="37">
        <v>12</v>
      </c>
      <c r="F16" s="31">
        <v>20</v>
      </c>
      <c r="G16" s="32">
        <v>0</v>
      </c>
      <c r="H16" s="33">
        <v>0</v>
      </c>
      <c r="I16" s="34">
        <v>16</v>
      </c>
      <c r="J16" s="24">
        <f t="shared" si="0"/>
        <v>12</v>
      </c>
      <c r="K16" s="35">
        <v>48</v>
      </c>
    </row>
    <row r="17" spans="1:29" s="130" customFormat="1" ht="20.100000000000001" customHeight="1">
      <c r="A17" s="349" t="s">
        <v>136</v>
      </c>
      <c r="B17" s="350" t="s">
        <v>176</v>
      </c>
      <c r="C17" s="351" t="s">
        <v>178</v>
      </c>
      <c r="D17" s="352">
        <v>10</v>
      </c>
      <c r="E17" s="352">
        <v>10</v>
      </c>
      <c r="F17" s="357">
        <v>12</v>
      </c>
      <c r="G17" s="358">
        <v>0</v>
      </c>
      <c r="H17" s="359">
        <v>0</v>
      </c>
      <c r="I17" s="360">
        <v>16</v>
      </c>
      <c r="J17" s="361">
        <f t="shared" si="0"/>
        <v>20</v>
      </c>
      <c r="K17" s="362">
        <v>48</v>
      </c>
    </row>
    <row r="18" spans="1:29" s="130" customFormat="1" ht="20.100000000000001" customHeight="1">
      <c r="A18" s="353" t="s">
        <v>136</v>
      </c>
      <c r="B18" s="354" t="s">
        <v>177</v>
      </c>
      <c r="C18" s="355" t="s">
        <v>179</v>
      </c>
      <c r="D18" s="356">
        <v>10</v>
      </c>
      <c r="E18" s="356">
        <v>10</v>
      </c>
      <c r="F18" s="132">
        <v>8</v>
      </c>
      <c r="G18" s="363">
        <v>0</v>
      </c>
      <c r="H18" s="364">
        <v>0</v>
      </c>
      <c r="I18" s="133">
        <v>20</v>
      </c>
      <c r="J18" s="365">
        <f>K:K-(F:F+I:I)</f>
        <v>20</v>
      </c>
      <c r="K18" s="366">
        <v>48</v>
      </c>
    </row>
    <row r="19" spans="1:29" s="26" customFormat="1" ht="20.100000000000001" customHeight="1">
      <c r="A19" s="27" t="s">
        <v>137</v>
      </c>
      <c r="B19" s="28" t="s">
        <v>138</v>
      </c>
      <c r="C19" s="29"/>
      <c r="D19" s="30">
        <v>10</v>
      </c>
      <c r="E19" s="30">
        <v>10</v>
      </c>
      <c r="F19" s="31">
        <v>8</v>
      </c>
      <c r="G19" s="32">
        <v>0</v>
      </c>
      <c r="H19" s="33">
        <v>0</v>
      </c>
      <c r="I19" s="34">
        <v>16</v>
      </c>
      <c r="J19" s="24">
        <f t="shared" si="0"/>
        <v>24</v>
      </c>
      <c r="K19" s="35">
        <v>48</v>
      </c>
    </row>
    <row r="20" spans="1:29" s="26" customFormat="1" ht="20.100000000000001" customHeight="1">
      <c r="A20" s="27" t="s">
        <v>139</v>
      </c>
      <c r="B20" s="28" t="s">
        <v>140</v>
      </c>
      <c r="C20" s="29"/>
      <c r="D20" s="30">
        <v>10</v>
      </c>
      <c r="E20" s="30">
        <v>10</v>
      </c>
      <c r="F20" s="31">
        <v>8</v>
      </c>
      <c r="G20" s="32">
        <v>0</v>
      </c>
      <c r="H20" s="33">
        <v>0</v>
      </c>
      <c r="I20" s="34">
        <v>16</v>
      </c>
      <c r="J20" s="24">
        <f t="shared" si="0"/>
        <v>24</v>
      </c>
      <c r="K20" s="35">
        <v>48</v>
      </c>
    </row>
    <row r="21" spans="1:29" s="26" customFormat="1" ht="20.100000000000001" customHeight="1">
      <c r="A21" s="27" t="s">
        <v>141</v>
      </c>
      <c r="B21" s="28" t="s">
        <v>142</v>
      </c>
      <c r="C21" s="29"/>
      <c r="D21" s="30">
        <v>10</v>
      </c>
      <c r="E21" s="30">
        <v>10</v>
      </c>
      <c r="F21" s="31">
        <v>8</v>
      </c>
      <c r="G21" s="32">
        <v>0</v>
      </c>
      <c r="H21" s="33">
        <v>0</v>
      </c>
      <c r="I21" s="34">
        <v>16</v>
      </c>
      <c r="J21" s="24">
        <f t="shared" si="0"/>
        <v>24</v>
      </c>
      <c r="K21" s="35">
        <v>48</v>
      </c>
    </row>
    <row r="22" spans="1:29" s="26" customFormat="1" ht="20.100000000000001" customHeight="1">
      <c r="A22" s="27" t="s">
        <v>143</v>
      </c>
      <c r="B22" s="28" t="s">
        <v>144</v>
      </c>
      <c r="C22" s="29"/>
      <c r="D22" s="30">
        <v>10</v>
      </c>
      <c r="E22" s="30">
        <v>10</v>
      </c>
      <c r="F22" s="31">
        <v>16</v>
      </c>
      <c r="G22" s="32">
        <v>12</v>
      </c>
      <c r="H22" s="33">
        <v>8</v>
      </c>
      <c r="I22" s="34">
        <v>20</v>
      </c>
      <c r="J22" s="24">
        <f t="shared" si="0"/>
        <v>12</v>
      </c>
      <c r="K22" s="35">
        <v>48</v>
      </c>
      <c r="M22" s="38"/>
      <c r="N22" s="38"/>
      <c r="O22" s="38"/>
      <c r="P22" s="38"/>
      <c r="Q22" s="38"/>
      <c r="R22" s="38"/>
      <c r="S22" s="38"/>
      <c r="T22" s="38"/>
      <c r="U22" s="38"/>
      <c r="V22" s="38"/>
      <c r="W22" s="38"/>
      <c r="X22" s="38"/>
      <c r="Y22" s="38"/>
      <c r="Z22" s="38"/>
      <c r="AA22" s="38"/>
      <c r="AB22" s="38"/>
    </row>
    <row r="23" spans="1:29" s="26" customFormat="1" ht="20.100000000000001" customHeight="1">
      <c r="A23" s="27" t="s">
        <v>145</v>
      </c>
      <c r="B23" s="28" t="s">
        <v>146</v>
      </c>
      <c r="C23" s="29"/>
      <c r="D23" s="30">
        <v>10</v>
      </c>
      <c r="E23" s="30">
        <v>10</v>
      </c>
      <c r="F23" s="31">
        <v>8</v>
      </c>
      <c r="G23" s="32">
        <v>0</v>
      </c>
      <c r="H23" s="33">
        <v>0</v>
      </c>
      <c r="I23" s="34">
        <v>16</v>
      </c>
      <c r="J23" s="24">
        <f t="shared" si="0"/>
        <v>24</v>
      </c>
      <c r="K23" s="35">
        <v>48</v>
      </c>
      <c r="M23" s="38"/>
      <c r="N23" s="38"/>
      <c r="O23" s="38"/>
      <c r="P23" s="38"/>
      <c r="Q23" s="38"/>
      <c r="R23" s="38"/>
      <c r="S23" s="38"/>
      <c r="T23" s="38"/>
      <c r="U23" s="38"/>
      <c r="V23" s="38"/>
      <c r="W23" s="38"/>
      <c r="X23" s="38"/>
      <c r="Y23" s="38"/>
      <c r="Z23" s="38"/>
      <c r="AA23" s="38"/>
      <c r="AB23" s="38"/>
    </row>
    <row r="24" spans="1:29" s="26" customFormat="1" ht="20.100000000000001" customHeight="1">
      <c r="A24" s="27" t="s">
        <v>147</v>
      </c>
      <c r="B24" s="28" t="s">
        <v>175</v>
      </c>
      <c r="C24" s="29"/>
      <c r="D24" s="30">
        <v>10</v>
      </c>
      <c r="E24" s="30">
        <v>10</v>
      </c>
      <c r="F24" s="31">
        <v>12</v>
      </c>
      <c r="G24" s="32">
        <v>0</v>
      </c>
      <c r="H24" s="33">
        <v>0</v>
      </c>
      <c r="I24" s="34">
        <v>20</v>
      </c>
      <c r="J24" s="24">
        <f t="shared" si="0"/>
        <v>16</v>
      </c>
      <c r="K24" s="35">
        <v>48</v>
      </c>
      <c r="M24" s="38"/>
      <c r="N24" s="38"/>
      <c r="O24" s="38"/>
      <c r="P24" s="38"/>
      <c r="Q24" s="38"/>
      <c r="R24" s="38"/>
      <c r="S24" s="38"/>
      <c r="T24" s="38"/>
      <c r="U24" s="38"/>
      <c r="V24" s="38"/>
      <c r="W24" s="38"/>
      <c r="X24" s="38"/>
      <c r="Y24" s="38"/>
      <c r="Z24" s="38"/>
      <c r="AA24" s="38"/>
      <c r="AB24" s="38"/>
    </row>
    <row r="25" spans="1:29" s="26" customFormat="1" ht="20.100000000000001" customHeight="1">
      <c r="A25" s="39" t="s">
        <v>148</v>
      </c>
      <c r="B25" s="40" t="s">
        <v>149</v>
      </c>
      <c r="C25" s="41" t="s">
        <v>150</v>
      </c>
      <c r="D25" s="42">
        <v>10</v>
      </c>
      <c r="E25" s="42">
        <v>10</v>
      </c>
      <c r="F25" s="43">
        <v>16</v>
      </c>
      <c r="G25" s="44">
        <v>8</v>
      </c>
      <c r="H25" s="45">
        <v>0</v>
      </c>
      <c r="I25" s="46">
        <v>8</v>
      </c>
      <c r="J25" s="24">
        <f t="shared" si="0"/>
        <v>24</v>
      </c>
      <c r="K25" s="47">
        <v>48</v>
      </c>
      <c r="M25" s="38"/>
      <c r="N25" s="38"/>
      <c r="O25" s="38"/>
      <c r="P25" s="38"/>
      <c r="Q25" s="38"/>
      <c r="R25" s="38"/>
      <c r="S25" s="38"/>
      <c r="T25" s="38"/>
      <c r="U25" s="38"/>
      <c r="V25" s="38"/>
      <c r="W25" s="38"/>
      <c r="X25" s="38"/>
      <c r="Y25" s="38"/>
      <c r="Z25" s="38"/>
      <c r="AA25" s="38"/>
      <c r="AB25" s="38"/>
    </row>
    <row r="26" spans="1:29" s="26" customFormat="1" ht="20.100000000000001" customHeight="1">
      <c r="A26" s="48" t="s">
        <v>148</v>
      </c>
      <c r="B26" s="49" t="s">
        <v>151</v>
      </c>
      <c r="C26" s="50" t="s">
        <v>152</v>
      </c>
      <c r="D26" s="51">
        <v>10</v>
      </c>
      <c r="E26" s="51">
        <v>10</v>
      </c>
      <c r="F26" s="52">
        <v>16</v>
      </c>
      <c r="G26" s="53">
        <v>8</v>
      </c>
      <c r="H26" s="54">
        <v>4</v>
      </c>
      <c r="I26" s="55">
        <v>12</v>
      </c>
      <c r="J26" s="24">
        <f t="shared" si="0"/>
        <v>20</v>
      </c>
      <c r="K26" s="56">
        <v>48</v>
      </c>
      <c r="M26" s="38"/>
      <c r="N26" s="38"/>
      <c r="O26" s="38"/>
      <c r="P26" s="38"/>
      <c r="Q26" s="38"/>
      <c r="R26" s="38"/>
      <c r="S26" s="38"/>
      <c r="T26" s="38"/>
      <c r="U26" s="38"/>
      <c r="V26" s="38"/>
      <c r="W26" s="38"/>
      <c r="X26" s="38"/>
      <c r="Y26" s="38"/>
      <c r="Z26" s="38"/>
      <c r="AA26" s="38"/>
      <c r="AB26" s="38"/>
      <c r="AC26" s="38"/>
    </row>
    <row r="27" spans="1:29" s="26" customFormat="1" ht="20.100000000000001" customHeight="1">
      <c r="A27" s="27" t="s">
        <v>153</v>
      </c>
      <c r="B27" s="28" t="s">
        <v>154</v>
      </c>
      <c r="C27" s="29"/>
      <c r="D27" s="30">
        <v>10</v>
      </c>
      <c r="E27" s="30">
        <v>10</v>
      </c>
      <c r="F27" s="31">
        <v>8</v>
      </c>
      <c r="G27" s="32">
        <v>0</v>
      </c>
      <c r="H27" s="33">
        <v>0</v>
      </c>
      <c r="I27" s="34">
        <v>32</v>
      </c>
      <c r="J27" s="24">
        <f t="shared" si="0"/>
        <v>8</v>
      </c>
      <c r="K27" s="35">
        <v>48</v>
      </c>
      <c r="M27" s="38"/>
      <c r="N27" s="38"/>
      <c r="O27" s="38"/>
      <c r="P27" s="38"/>
      <c r="Q27" s="38"/>
      <c r="R27" s="38"/>
      <c r="S27" s="38"/>
      <c r="T27" s="38"/>
      <c r="U27" s="38"/>
      <c r="V27" s="38"/>
      <c r="W27" s="38"/>
      <c r="X27" s="38"/>
      <c r="Y27" s="38"/>
      <c r="Z27" s="38"/>
      <c r="AA27" s="38"/>
      <c r="AB27" s="38"/>
      <c r="AC27" s="38"/>
    </row>
    <row r="28" spans="1:29" s="26" customFormat="1" ht="20.100000000000001" customHeight="1">
      <c r="A28" s="39" t="s">
        <v>155</v>
      </c>
      <c r="B28" s="40" t="s">
        <v>156</v>
      </c>
      <c r="C28" s="41" t="s">
        <v>135</v>
      </c>
      <c r="D28" s="57">
        <v>12</v>
      </c>
      <c r="E28" s="57">
        <v>12</v>
      </c>
      <c r="F28" s="43">
        <v>8</v>
      </c>
      <c r="G28" s="44">
        <v>0</v>
      </c>
      <c r="H28" s="45">
        <v>0</v>
      </c>
      <c r="I28" s="46">
        <v>24</v>
      </c>
      <c r="J28" s="24">
        <f t="shared" si="0"/>
        <v>16</v>
      </c>
      <c r="K28" s="47">
        <v>48</v>
      </c>
      <c r="M28" s="38"/>
      <c r="N28" s="38"/>
      <c r="O28" s="38"/>
      <c r="P28" s="38"/>
      <c r="Q28" s="38"/>
      <c r="R28" s="38"/>
      <c r="S28" s="38"/>
      <c r="T28" s="38"/>
      <c r="U28" s="38"/>
      <c r="V28" s="38"/>
      <c r="W28" s="38"/>
      <c r="X28" s="38"/>
      <c r="Y28" s="38"/>
      <c r="Z28" s="38"/>
      <c r="AA28" s="38"/>
      <c r="AB28" s="38"/>
      <c r="AC28" s="38"/>
    </row>
    <row r="29" spans="1:29" s="26" customFormat="1" ht="20.100000000000001" customHeight="1" thickBot="1">
      <c r="A29" s="58" t="s">
        <v>155</v>
      </c>
      <c r="B29" s="59" t="s">
        <v>157</v>
      </c>
      <c r="C29" s="60" t="s">
        <v>158</v>
      </c>
      <c r="D29" s="61">
        <v>10</v>
      </c>
      <c r="E29" s="61">
        <v>10</v>
      </c>
      <c r="F29" s="62">
        <v>8</v>
      </c>
      <c r="G29" s="63">
        <v>0</v>
      </c>
      <c r="H29" s="64">
        <v>0</v>
      </c>
      <c r="I29" s="65">
        <v>24</v>
      </c>
      <c r="J29" s="134">
        <f t="shared" si="0"/>
        <v>16</v>
      </c>
      <c r="K29" s="66">
        <v>48</v>
      </c>
      <c r="M29" s="38"/>
      <c r="N29" s="38"/>
      <c r="O29" s="38"/>
      <c r="P29" s="38"/>
      <c r="Q29" s="38"/>
      <c r="R29" s="38"/>
      <c r="S29" s="38"/>
      <c r="T29" s="38"/>
      <c r="U29" s="38"/>
      <c r="V29" s="38"/>
      <c r="W29" s="38"/>
      <c r="X29" s="38"/>
      <c r="Y29" s="38"/>
      <c r="Z29" s="38"/>
      <c r="AA29" s="38"/>
      <c r="AB29" s="38"/>
      <c r="AC29" s="38"/>
    </row>
  </sheetData>
  <sheetProtection algorithmName="SHA-512" hashValue="jVdbFE89yrFNkf+taPb7VTSV+JgTz3PIvSAobjUbcCQt81gPoGXtQXed/RWCRMQg5ns76R49dj2pqCEoh18a5Q==" saltValue="Mg3JZEIjf67L7DnhKIGvyQ==" spinCount="100000" sheet="1" objects="1" scenarios="1"/>
  <autoFilter ref="A1:K27" xr:uid="{00000000-0009-0000-0000-000003000000}"/>
  <phoneticPr fontId="2"/>
  <pageMargins left="0.7" right="0.7" top="0.75" bottom="0.75" header="0.3" footer="0.3"/>
  <pageSetup paperSize="9" scale="6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入力シート１（使い方、所属選択）</vt:lpstr>
      <vt:lpstr>入力シート２（チェック）</vt:lpstr>
      <vt:lpstr>【参考】専攻語科目実習・専攻語科目演習・専攻科目</vt:lpstr>
      <vt:lpstr>'入力シート１（使い方、所属選択）'!Print_Area</vt:lpstr>
      <vt:lpstr>'入力シート２（チェック）'!Print_Area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賢一</dc:creator>
  <cp:lastModifiedBy>平井　由紀子</cp:lastModifiedBy>
  <cp:lastPrinted>2022-08-10T02:11:03Z</cp:lastPrinted>
  <dcterms:created xsi:type="dcterms:W3CDTF">2021-08-11T04:18:32Z</dcterms:created>
  <dcterms:modified xsi:type="dcterms:W3CDTF">2024-05-21T06:49:52Z</dcterms:modified>
</cp:coreProperties>
</file>